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ermanchester-my.sharepoint.com/personal/emma_wright_srft_nhs_uk/Documents/Personal/WRR/"/>
    </mc:Choice>
  </mc:AlternateContent>
  <xr:revisionPtr revIDLastSave="0" documentId="8_{246082E0-0BCA-4F69-9001-3E3BABE77156}" xr6:coauthVersionLast="47" xr6:coauthVersionMax="47" xr10:uidLastSave="{00000000-0000-0000-0000-000000000000}"/>
  <bookViews>
    <workbookView xWindow="28680" yWindow="-120" windowWidth="29040" windowHeight="15840" xr2:uid="{64C8CDD9-7AA8-1543-8D8C-AAE93E99FBD7}"/>
  </bookViews>
  <sheets>
    <sheet name="Table" sheetId="3" r:id="rId1"/>
    <sheet name="Races 2023" sheetId="5" r:id="rId2"/>
    <sheet name="Results 2023" sheetId="6" r:id="rId3"/>
    <sheet name="Sheet1" sheetId="7" r:id="rId4"/>
  </sheets>
  <definedNames>
    <definedName name="_xlnm._FilterDatabase" localSheetId="0" hidden="1">Table!$B$6:$AQ$34</definedName>
    <definedName name="_xlnm.Print_Area" localSheetId="1">'Races 2023'!$B$1:$K$27</definedName>
    <definedName name="_xlnm.Print_Area" localSheetId="0">Table!$A$1:$AQ$36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6" i="3" l="1"/>
  <c r="AN36" i="3" s="1"/>
  <c r="AK36" i="3"/>
  <c r="AJ36" i="3"/>
  <c r="AI36" i="3"/>
  <c r="T36" i="3"/>
  <c r="U36" i="3" s="1"/>
  <c r="R36" i="3"/>
  <c r="Q36" i="3"/>
  <c r="P36" i="3"/>
  <c r="AM35" i="3"/>
  <c r="AN35" i="3" s="1"/>
  <c r="AK35" i="3"/>
  <c r="AJ35" i="3"/>
  <c r="AL35" i="3" s="1"/>
  <c r="AI35" i="3"/>
  <c r="T35" i="3"/>
  <c r="U35" i="3" s="1"/>
  <c r="AP35" i="3" s="1"/>
  <c r="R35" i="3"/>
  <c r="Q35" i="3"/>
  <c r="P35" i="3"/>
  <c r="E298" i="6"/>
  <c r="E288" i="6"/>
  <c r="E297" i="6"/>
  <c r="E296" i="6"/>
  <c r="E295" i="6"/>
  <c r="E294" i="6"/>
  <c r="E293" i="6"/>
  <c r="E292" i="6"/>
  <c r="E291" i="6"/>
  <c r="E290" i="6"/>
  <c r="E289" i="6"/>
  <c r="S36" i="3" l="1"/>
  <c r="AL36" i="3"/>
  <c r="AQ36" i="3" s="1"/>
  <c r="S35" i="3"/>
  <c r="AQ35" i="3" s="1"/>
  <c r="AP36" i="3"/>
  <c r="E280" i="6"/>
  <c r="E279" i="6"/>
  <c r="E278" i="6"/>
  <c r="E277" i="6"/>
  <c r="E269" i="6" l="1"/>
  <c r="E268" i="6"/>
  <c r="E267" i="6"/>
  <c r="E266" i="6"/>
  <c r="E265" i="6"/>
  <c r="E264" i="6"/>
  <c r="E263" i="6"/>
  <c r="E262" i="6"/>
  <c r="E228" i="6" l="1"/>
  <c r="E229" i="6"/>
  <c r="E230" i="6"/>
  <c r="E231" i="6"/>
  <c r="E232" i="6"/>
  <c r="E233" i="6"/>
  <c r="E234" i="6"/>
  <c r="E235" i="6"/>
  <c r="E236" i="6"/>
  <c r="E227" i="6"/>
  <c r="E245" i="6"/>
  <c r="E246" i="6"/>
  <c r="E247" i="6"/>
  <c r="E248" i="6"/>
  <c r="E249" i="6"/>
  <c r="E250" i="6"/>
  <c r="E251" i="6"/>
  <c r="E252" i="6"/>
  <c r="E253" i="6"/>
  <c r="E254" i="6"/>
  <c r="E244" i="6"/>
  <c r="E220" i="6" l="1"/>
  <c r="E219" i="6"/>
  <c r="E218" i="6"/>
  <c r="E217" i="6"/>
  <c r="E216" i="6"/>
  <c r="E215" i="6"/>
  <c r="E214" i="6"/>
  <c r="E213" i="6"/>
  <c r="E212" i="6"/>
  <c r="E211" i="6"/>
  <c r="E210" i="6"/>
  <c r="E202" i="6" l="1"/>
  <c r="E201" i="6"/>
  <c r="E200" i="6"/>
  <c r="E199" i="6"/>
  <c r="E198" i="6"/>
  <c r="E190" i="6" l="1"/>
  <c r="E189" i="6"/>
  <c r="E181" i="6" l="1"/>
  <c r="E180" i="6"/>
  <c r="E179" i="6"/>
  <c r="E178" i="6"/>
  <c r="E177" i="6"/>
  <c r="E176" i="6"/>
  <c r="E175" i="6"/>
  <c r="E174" i="6"/>
  <c r="E173" i="6"/>
  <c r="E165" i="6"/>
  <c r="E164" i="6"/>
  <c r="E163" i="6"/>
  <c r="E162" i="6"/>
  <c r="E161" i="6"/>
  <c r="E153" i="6"/>
  <c r="E152" i="6"/>
  <c r="E151" i="6"/>
  <c r="E150" i="6"/>
  <c r="E149" i="6"/>
  <c r="E148" i="6"/>
  <c r="E147" i="6"/>
  <c r="E146" i="6"/>
  <c r="E138" i="6" l="1"/>
  <c r="E137" i="6"/>
  <c r="E136" i="6"/>
  <c r="E135" i="6"/>
  <c r="E134" i="6"/>
  <c r="E133" i="6"/>
  <c r="E132" i="6"/>
  <c r="E131" i="6"/>
  <c r="E130" i="6"/>
  <c r="E129" i="6"/>
  <c r="E128" i="6"/>
  <c r="E111" i="6" l="1"/>
  <c r="E112" i="6"/>
  <c r="E113" i="6"/>
  <c r="E114" i="6"/>
  <c r="E115" i="6"/>
  <c r="E116" i="6"/>
  <c r="E117" i="6"/>
  <c r="E118" i="6"/>
  <c r="E119" i="6"/>
  <c r="E120" i="6"/>
  <c r="E103" i="6" l="1"/>
  <c r="E102" i="6"/>
  <c r="E101" i="6"/>
  <c r="E99" i="6"/>
  <c r="E100" i="6"/>
  <c r="E98" i="6"/>
  <c r="E97" i="6"/>
  <c r="E96" i="6"/>
  <c r="E95" i="6"/>
  <c r="E94" i="6"/>
  <c r="E93" i="6"/>
  <c r="E92" i="6"/>
  <c r="E91" i="6"/>
  <c r="E90" i="6"/>
  <c r="E82" i="6"/>
  <c r="E81" i="6"/>
  <c r="E80" i="6"/>
  <c r="E79" i="6"/>
  <c r="E78" i="6"/>
  <c r="E77" i="6"/>
  <c r="E76" i="6"/>
  <c r="E68" i="6" l="1"/>
  <c r="E67" i="6"/>
  <c r="E66" i="6"/>
  <c r="E65" i="6"/>
  <c r="E64" i="6"/>
  <c r="E63" i="6"/>
  <c r="E62" i="6"/>
  <c r="E61" i="6"/>
  <c r="E60" i="6"/>
  <c r="E59" i="6"/>
  <c r="E51" i="6" l="1"/>
  <c r="E50" i="6"/>
  <c r="E49" i="6"/>
  <c r="E48" i="6"/>
  <c r="E47" i="6"/>
  <c r="E46" i="6"/>
  <c r="E31" i="6" l="1"/>
  <c r="E32" i="6"/>
  <c r="E33" i="6"/>
  <c r="E34" i="6"/>
  <c r="E35" i="6"/>
  <c r="E36" i="6"/>
  <c r="E37" i="6"/>
  <c r="E30" i="6"/>
  <c r="E22" i="6" l="1"/>
  <c r="E21" i="6"/>
  <c r="E20" i="6"/>
  <c r="E19" i="6"/>
  <c r="E11" i="6"/>
  <c r="E10" i="6"/>
  <c r="E9" i="6"/>
  <c r="AK15" i="3"/>
  <c r="AK16" i="3"/>
  <c r="AK7" i="3"/>
  <c r="AK10" i="3"/>
  <c r="AK9" i="3"/>
  <c r="AK17" i="3"/>
  <c r="AK18" i="3"/>
  <c r="AK11" i="3"/>
  <c r="AK13" i="3"/>
  <c r="AK14" i="3"/>
  <c r="AK19" i="3"/>
  <c r="AK20" i="3"/>
  <c r="AK21" i="3"/>
  <c r="AK22" i="3"/>
  <c r="AK23" i="3"/>
  <c r="AK12" i="3"/>
  <c r="AK24" i="3"/>
  <c r="AK25" i="3"/>
  <c r="AK8" i="3"/>
  <c r="AK26" i="3"/>
  <c r="AK27" i="3"/>
  <c r="AK28" i="3"/>
  <c r="AK29" i="3"/>
  <c r="AK30" i="3"/>
  <c r="AK31" i="3"/>
  <c r="AK32" i="3"/>
  <c r="AK33" i="3"/>
  <c r="AK34" i="3"/>
  <c r="AK6" i="3"/>
  <c r="R15" i="3"/>
  <c r="R16" i="3"/>
  <c r="R7" i="3"/>
  <c r="R10" i="3"/>
  <c r="R9" i="3"/>
  <c r="R17" i="3"/>
  <c r="R18" i="3"/>
  <c r="R11" i="3"/>
  <c r="R13" i="3"/>
  <c r="R14" i="3"/>
  <c r="R19" i="3"/>
  <c r="R20" i="3"/>
  <c r="R21" i="3"/>
  <c r="R22" i="3"/>
  <c r="R23" i="3"/>
  <c r="R12" i="3"/>
  <c r="R24" i="3"/>
  <c r="R25" i="3"/>
  <c r="R8" i="3"/>
  <c r="R26" i="3"/>
  <c r="R27" i="3"/>
  <c r="R28" i="3"/>
  <c r="R29" i="3"/>
  <c r="R30" i="3"/>
  <c r="R31" i="3"/>
  <c r="R32" i="3"/>
  <c r="R33" i="3"/>
  <c r="R34" i="3"/>
  <c r="R6" i="3"/>
  <c r="Q6" i="3"/>
  <c r="AI7" i="3" l="1"/>
  <c r="AJ7" i="3"/>
  <c r="AM7" i="3"/>
  <c r="AN7" i="3" s="1"/>
  <c r="AI13" i="3"/>
  <c r="AJ13" i="3"/>
  <c r="AM13" i="3"/>
  <c r="AN13" i="3" s="1"/>
  <c r="AI14" i="3"/>
  <c r="AJ14" i="3"/>
  <c r="AM14" i="3"/>
  <c r="AN14" i="3" s="1"/>
  <c r="AI19" i="3"/>
  <c r="AJ19" i="3"/>
  <c r="AM19" i="3"/>
  <c r="AN19" i="3" s="1"/>
  <c r="AI27" i="3"/>
  <c r="AJ27" i="3"/>
  <c r="AM27" i="3"/>
  <c r="AN27" i="3" s="1"/>
  <c r="AI20" i="3"/>
  <c r="AJ20" i="3"/>
  <c r="AM20" i="3"/>
  <c r="AN20" i="3" s="1"/>
  <c r="AI15" i="3"/>
  <c r="AJ15" i="3"/>
  <c r="AM15" i="3"/>
  <c r="AN15" i="3" s="1"/>
  <c r="AI21" i="3"/>
  <c r="AJ21" i="3"/>
  <c r="AM21" i="3"/>
  <c r="AN21" i="3" s="1"/>
  <c r="AI28" i="3"/>
  <c r="AJ28" i="3"/>
  <c r="AM28" i="3"/>
  <c r="AN28" i="3" s="1"/>
  <c r="AI10" i="3"/>
  <c r="AJ10" i="3"/>
  <c r="AM10" i="3"/>
  <c r="AN10" i="3" s="1"/>
  <c r="AI22" i="3"/>
  <c r="AJ22" i="3"/>
  <c r="AM22" i="3"/>
  <c r="AN22" i="3" s="1"/>
  <c r="AI17" i="3"/>
  <c r="AJ17" i="3"/>
  <c r="AM17" i="3"/>
  <c r="AN17" i="3" s="1"/>
  <c r="AI18" i="3"/>
  <c r="AJ18" i="3"/>
  <c r="AM18" i="3"/>
  <c r="AN18" i="3" s="1"/>
  <c r="AI11" i="3"/>
  <c r="AJ11" i="3"/>
  <c r="AM11" i="3"/>
  <c r="AN11" i="3" s="1"/>
  <c r="AI16" i="3"/>
  <c r="AJ16" i="3"/>
  <c r="AM16" i="3"/>
  <c r="AN16" i="3" s="1"/>
  <c r="AI9" i="3"/>
  <c r="AJ9" i="3"/>
  <c r="AM9" i="3"/>
  <c r="AN9" i="3" s="1"/>
  <c r="AI29" i="3"/>
  <c r="AJ29" i="3"/>
  <c r="AM29" i="3"/>
  <c r="AN29" i="3" s="1"/>
  <c r="AI23" i="3"/>
  <c r="AJ23" i="3"/>
  <c r="AM23" i="3"/>
  <c r="AN23" i="3" s="1"/>
  <c r="AI30" i="3"/>
  <c r="AJ30" i="3"/>
  <c r="AM30" i="3"/>
  <c r="AN30" i="3" s="1"/>
  <c r="AI31" i="3"/>
  <c r="AJ31" i="3"/>
  <c r="AM31" i="3"/>
  <c r="AN31" i="3" s="1"/>
  <c r="AI12" i="3"/>
  <c r="AJ12" i="3"/>
  <c r="AM12" i="3"/>
  <c r="AN12" i="3" s="1"/>
  <c r="AI24" i="3"/>
  <c r="AJ24" i="3"/>
  <c r="AM24" i="3"/>
  <c r="AN24" i="3" s="1"/>
  <c r="AI32" i="3"/>
  <c r="AJ32" i="3"/>
  <c r="AM32" i="3"/>
  <c r="AN32" i="3" s="1"/>
  <c r="AI25" i="3"/>
  <c r="AJ25" i="3"/>
  <c r="AM25" i="3"/>
  <c r="AN25" i="3" s="1"/>
  <c r="AI33" i="3"/>
  <c r="AJ33" i="3"/>
  <c r="AM33" i="3"/>
  <c r="AN33" i="3" s="1"/>
  <c r="AI8" i="3"/>
  <c r="AJ8" i="3"/>
  <c r="AM8" i="3"/>
  <c r="AN8" i="3" s="1"/>
  <c r="AI26" i="3"/>
  <c r="AJ26" i="3"/>
  <c r="AM26" i="3"/>
  <c r="AN26" i="3" s="1"/>
  <c r="AI34" i="3"/>
  <c r="AJ34" i="3"/>
  <c r="AM34" i="3"/>
  <c r="AN34" i="3" s="1"/>
  <c r="P7" i="3"/>
  <c r="Q7" i="3"/>
  <c r="T7" i="3"/>
  <c r="U7" i="3" s="1"/>
  <c r="P13" i="3"/>
  <c r="Q13" i="3"/>
  <c r="T13" i="3"/>
  <c r="U13" i="3" s="1"/>
  <c r="P14" i="3"/>
  <c r="Q14" i="3"/>
  <c r="T14" i="3"/>
  <c r="U14" i="3" s="1"/>
  <c r="AP14" i="3" s="1"/>
  <c r="P19" i="3"/>
  <c r="Q19" i="3"/>
  <c r="T19" i="3"/>
  <c r="U19" i="3" s="1"/>
  <c r="P27" i="3"/>
  <c r="Q27" i="3"/>
  <c r="T27" i="3"/>
  <c r="U27" i="3" s="1"/>
  <c r="P20" i="3"/>
  <c r="Q20" i="3"/>
  <c r="T20" i="3"/>
  <c r="U20" i="3" s="1"/>
  <c r="P15" i="3"/>
  <c r="Q15" i="3"/>
  <c r="T15" i="3"/>
  <c r="U15" i="3" s="1"/>
  <c r="P21" i="3"/>
  <c r="Q21" i="3"/>
  <c r="T21" i="3"/>
  <c r="U21" i="3" s="1"/>
  <c r="P28" i="3"/>
  <c r="Q28" i="3"/>
  <c r="T28" i="3"/>
  <c r="U28" i="3" s="1"/>
  <c r="AP28" i="3" s="1"/>
  <c r="P10" i="3"/>
  <c r="Q10" i="3"/>
  <c r="T10" i="3"/>
  <c r="U10" i="3" s="1"/>
  <c r="P22" i="3"/>
  <c r="Q22" i="3"/>
  <c r="T22" i="3"/>
  <c r="U22" i="3" s="1"/>
  <c r="AP22" i="3" s="1"/>
  <c r="P17" i="3"/>
  <c r="Q17" i="3"/>
  <c r="T17" i="3"/>
  <c r="U17" i="3" s="1"/>
  <c r="P18" i="3"/>
  <c r="Q18" i="3"/>
  <c r="T18" i="3"/>
  <c r="U18" i="3" s="1"/>
  <c r="P11" i="3"/>
  <c r="Q11" i="3"/>
  <c r="T11" i="3"/>
  <c r="U11" i="3" s="1"/>
  <c r="P16" i="3"/>
  <c r="Q16" i="3"/>
  <c r="T16" i="3"/>
  <c r="U16" i="3" s="1"/>
  <c r="P9" i="3"/>
  <c r="Q9" i="3"/>
  <c r="T9" i="3"/>
  <c r="U9" i="3" s="1"/>
  <c r="P29" i="3"/>
  <c r="Q29" i="3"/>
  <c r="T29" i="3"/>
  <c r="U29" i="3" s="1"/>
  <c r="AP29" i="3" s="1"/>
  <c r="P23" i="3"/>
  <c r="Q23" i="3"/>
  <c r="T23" i="3"/>
  <c r="U23" i="3" s="1"/>
  <c r="P30" i="3"/>
  <c r="Q30" i="3"/>
  <c r="T30" i="3"/>
  <c r="U30" i="3" s="1"/>
  <c r="AP30" i="3" s="1"/>
  <c r="P31" i="3"/>
  <c r="Q31" i="3"/>
  <c r="T31" i="3"/>
  <c r="U31" i="3" s="1"/>
  <c r="AP31" i="3" s="1"/>
  <c r="P12" i="3"/>
  <c r="Q12" i="3"/>
  <c r="T12" i="3"/>
  <c r="U12" i="3" s="1"/>
  <c r="P24" i="3"/>
  <c r="Q24" i="3"/>
  <c r="T24" i="3"/>
  <c r="U24" i="3" s="1"/>
  <c r="P32" i="3"/>
  <c r="Q32" i="3"/>
  <c r="T32" i="3"/>
  <c r="U32" i="3" s="1"/>
  <c r="P25" i="3"/>
  <c r="Q25" i="3"/>
  <c r="T25" i="3"/>
  <c r="U25" i="3" s="1"/>
  <c r="P33" i="3"/>
  <c r="Q33" i="3"/>
  <c r="T33" i="3"/>
  <c r="U33" i="3" s="1"/>
  <c r="AP33" i="3" s="1"/>
  <c r="P8" i="3"/>
  <c r="Q8" i="3"/>
  <c r="T8" i="3"/>
  <c r="U8" i="3" s="1"/>
  <c r="P26" i="3"/>
  <c r="Q26" i="3"/>
  <c r="T26" i="3"/>
  <c r="U26" i="3" s="1"/>
  <c r="AP26" i="3" s="1"/>
  <c r="P34" i="3"/>
  <c r="Q34" i="3"/>
  <c r="T34" i="3"/>
  <c r="U34" i="3" s="1"/>
  <c r="AP32" i="3" l="1"/>
  <c r="AP16" i="3"/>
  <c r="AP15" i="3"/>
  <c r="AP13" i="3"/>
  <c r="AP8" i="3"/>
  <c r="AP23" i="3"/>
  <c r="AP19" i="3"/>
  <c r="AP34" i="3"/>
  <c r="AP17" i="3"/>
  <c r="S32" i="3"/>
  <c r="S15" i="3"/>
  <c r="S7" i="3"/>
  <c r="AP10" i="3"/>
  <c r="AP7" i="3"/>
  <c r="S16" i="3"/>
  <c r="AL30" i="3"/>
  <c r="AL22" i="3"/>
  <c r="S33" i="3"/>
  <c r="AP24" i="3"/>
  <c r="S29" i="3"/>
  <c r="AP11" i="3"/>
  <c r="S28" i="3"/>
  <c r="AP20" i="3"/>
  <c r="AL25" i="3"/>
  <c r="AL9" i="3"/>
  <c r="AL21" i="3"/>
  <c r="S24" i="3"/>
  <c r="S11" i="3"/>
  <c r="S20" i="3"/>
  <c r="AP25" i="3"/>
  <c r="AP9" i="3"/>
  <c r="AP21" i="3"/>
  <c r="S25" i="3"/>
  <c r="AP12" i="3"/>
  <c r="S9" i="3"/>
  <c r="AP18" i="3"/>
  <c r="S21" i="3"/>
  <c r="AP27" i="3"/>
  <c r="AL32" i="3"/>
  <c r="AL16" i="3"/>
  <c r="AL15" i="3"/>
  <c r="S8" i="3"/>
  <c r="S23" i="3"/>
  <c r="S10" i="3"/>
  <c r="S13" i="3"/>
  <c r="AL33" i="3"/>
  <c r="AL29" i="3"/>
  <c r="AL28" i="3"/>
  <c r="AL7" i="3"/>
  <c r="AL24" i="3"/>
  <c r="AL11" i="3"/>
  <c r="AL20" i="3"/>
  <c r="AL12" i="3"/>
  <c r="S34" i="3"/>
  <c r="S31" i="3"/>
  <c r="S17" i="3"/>
  <c r="S19" i="3"/>
  <c r="AL26" i="3"/>
  <c r="AL14" i="3"/>
  <c r="AL27" i="3"/>
  <c r="AL18" i="3"/>
  <c r="S26" i="3"/>
  <c r="S30" i="3"/>
  <c r="S22" i="3"/>
  <c r="S14" i="3"/>
  <c r="AL8" i="3"/>
  <c r="AL23" i="3"/>
  <c r="AL10" i="3"/>
  <c r="AL13" i="3"/>
  <c r="S12" i="3"/>
  <c r="S18" i="3"/>
  <c r="S27" i="3"/>
  <c r="AQ27" i="3" s="1"/>
  <c r="AL34" i="3"/>
  <c r="AL31" i="3"/>
  <c r="AL17" i="3"/>
  <c r="AL19" i="3"/>
  <c r="AM6" i="3"/>
  <c r="AN6" i="3" s="1"/>
  <c r="AJ6" i="3"/>
  <c r="AI6" i="3"/>
  <c r="T6" i="3"/>
  <c r="U6" i="3" s="1"/>
  <c r="P6" i="3"/>
  <c r="S6" i="3" s="1"/>
  <c r="AQ23" i="3" l="1"/>
  <c r="AQ30" i="3"/>
  <c r="AQ22" i="3"/>
  <c r="AQ26" i="3"/>
  <c r="AQ21" i="3"/>
  <c r="AQ25" i="3"/>
  <c r="AQ19" i="3"/>
  <c r="AQ20" i="3"/>
  <c r="AQ14" i="3"/>
  <c r="AQ32" i="3"/>
  <c r="AQ10" i="3"/>
  <c r="AQ17" i="3"/>
  <c r="AQ29" i="3"/>
  <c r="AQ18" i="3"/>
  <c r="AQ31" i="3"/>
  <c r="AQ15" i="3"/>
  <c r="AQ34" i="3"/>
  <c r="AQ8" i="3"/>
  <c r="AQ28" i="3"/>
  <c r="AQ33" i="3"/>
  <c r="AQ12" i="3"/>
  <c r="AQ24" i="3"/>
  <c r="AQ7" i="3"/>
  <c r="AQ13" i="3"/>
  <c r="AQ11" i="3"/>
  <c r="AQ9" i="3"/>
  <c r="AQ16" i="3"/>
  <c r="AP6" i="3"/>
  <c r="AL6" i="3"/>
  <c r="AQ6" i="3" s="1"/>
</calcChain>
</file>

<file path=xl/sharedStrings.xml><?xml version="1.0" encoding="utf-8"?>
<sst xmlns="http://schemas.openxmlformats.org/spreadsheetml/2006/main" count="684" uniqueCount="275">
  <si>
    <t>11 miles</t>
  </si>
  <si>
    <t>Rivington</t>
  </si>
  <si>
    <t xml:space="preserve">Yarrow Valley Bluebell </t>
  </si>
  <si>
    <t>Race Name</t>
  </si>
  <si>
    <t>Distance</t>
  </si>
  <si>
    <t>Type of Race</t>
  </si>
  <si>
    <t>AS</t>
  </si>
  <si>
    <t>Wray Caton Moor</t>
  </si>
  <si>
    <t>BM</t>
  </si>
  <si>
    <t>Hutton Roof</t>
  </si>
  <si>
    <t>20 Barriers</t>
  </si>
  <si>
    <t>Beetham Sports</t>
  </si>
  <si>
    <t>BS</t>
  </si>
  <si>
    <t>Where</t>
  </si>
  <si>
    <t>When</t>
  </si>
  <si>
    <t>Climb</t>
  </si>
  <si>
    <t>6.8 miles</t>
  </si>
  <si>
    <t>335m</t>
  </si>
  <si>
    <t>402m</t>
  </si>
  <si>
    <t>336m</t>
  </si>
  <si>
    <t>3.7 miles</t>
  </si>
  <si>
    <t>5.8 miles</t>
  </si>
  <si>
    <t>283m</t>
  </si>
  <si>
    <t>Beetham</t>
  </si>
  <si>
    <t>5 miles</t>
  </si>
  <si>
    <t>7 miles</t>
  </si>
  <si>
    <t>Silverdale Circuit</t>
  </si>
  <si>
    <t>Milnthorpe</t>
  </si>
  <si>
    <t>Chorley</t>
  </si>
  <si>
    <t>7.5 miles</t>
  </si>
  <si>
    <t xml:space="preserve">Pinhaw Trail Race </t>
  </si>
  <si>
    <t>Cost</t>
  </si>
  <si>
    <t>Fell Race Category</t>
  </si>
  <si>
    <t>Date</t>
  </si>
  <si>
    <t>Day</t>
  </si>
  <si>
    <t>Race Number</t>
  </si>
  <si>
    <t>Race Type</t>
  </si>
  <si>
    <t>Trail</t>
  </si>
  <si>
    <t>Wesham Finishers</t>
  </si>
  <si>
    <t>Alek Walker</t>
  </si>
  <si>
    <t>Lee Lawrenson</t>
  </si>
  <si>
    <t>Position</t>
  </si>
  <si>
    <t>Score</t>
  </si>
  <si>
    <t>Trails</t>
  </si>
  <si>
    <t>Lowest Trail Score</t>
  </si>
  <si>
    <t>Second Lowest Trail Score</t>
  </si>
  <si>
    <t>Qualified</t>
  </si>
  <si>
    <t>Trail Calculations</t>
  </si>
  <si>
    <t>Trail Races Completed</t>
  </si>
  <si>
    <t>Total Trail Score</t>
  </si>
  <si>
    <t>Fell Races</t>
  </si>
  <si>
    <t>Fell Calculations</t>
  </si>
  <si>
    <t>Final Score</t>
  </si>
  <si>
    <t>Anne Berry</t>
  </si>
  <si>
    <t>Number of Runners (Runers, not walkers)</t>
  </si>
  <si>
    <t>Fell</t>
  </si>
  <si>
    <t>Tom Crabtree</t>
  </si>
  <si>
    <t>10 miles</t>
  </si>
  <si>
    <t>Paddy's Pole</t>
  </si>
  <si>
    <t>WRR TRAIL &amp; FELL RUNNING CHAMPIONSHIPS 2023</t>
  </si>
  <si>
    <t>Trotter Trail Race</t>
  </si>
  <si>
    <t>Rivington 10m Trail Run</t>
  </si>
  <si>
    <t>Astley Park Trail Run</t>
  </si>
  <si>
    <t>Race the Train</t>
  </si>
  <si>
    <t>Worlsley Woods</t>
  </si>
  <si>
    <t>Bleasdale Circuit</t>
  </si>
  <si>
    <t>Wardle Skyline</t>
  </si>
  <si>
    <t>Leo Pollard Memorial Race</t>
  </si>
  <si>
    <t>Aggies Staircase</t>
  </si>
  <si>
    <t>Golf Ball</t>
  </si>
  <si>
    <t>Hodder Valley Show</t>
  </si>
  <si>
    <t>Third lowest Trail score</t>
  </si>
  <si>
    <t>Third lowest score</t>
  </si>
  <si>
    <t>Ian Hogg</t>
  </si>
  <si>
    <t>Saturday</t>
  </si>
  <si>
    <t>Sunday</t>
  </si>
  <si>
    <t>Tuesday</t>
  </si>
  <si>
    <t>Wednesday</t>
  </si>
  <si>
    <t>Bleasdale Circle</t>
  </si>
  <si>
    <t>20 miles</t>
  </si>
  <si>
    <t>Trotters Trail Race</t>
  </si>
  <si>
    <t>0930hrs</t>
  </si>
  <si>
    <t>1300hrs</t>
  </si>
  <si>
    <t>Bleasdale Parish Hall</t>
  </si>
  <si>
    <t>381m</t>
  </si>
  <si>
    <t>Rochdale</t>
  </si>
  <si>
    <t>1400hrs</t>
  </si>
  <si>
    <t>1900hrs</t>
  </si>
  <si>
    <t>6.2 miles</t>
  </si>
  <si>
    <t>Wray (near Lancaster)</t>
  </si>
  <si>
    <t>1415hrs</t>
  </si>
  <si>
    <t>Hutton Roof (Kirkby Lonsdale)</t>
  </si>
  <si>
    <t>Thursday</t>
  </si>
  <si>
    <t>426m</t>
  </si>
  <si>
    <t>1930hrs</t>
  </si>
  <si>
    <t>Fell Foot, Chipping</t>
  </si>
  <si>
    <t>1915hrs</t>
  </si>
  <si>
    <t>Aggie's Staircase</t>
  </si>
  <si>
    <t>Darwen</t>
  </si>
  <si>
    <t>350m</t>
  </si>
  <si>
    <t>4 miles</t>
  </si>
  <si>
    <t>1530hrs</t>
  </si>
  <si>
    <t>5.5 miles</t>
  </si>
  <si>
    <t>244m</t>
  </si>
  <si>
    <t>Loveclough, Burnley</t>
  </si>
  <si>
    <t>Slaidburn</t>
  </si>
  <si>
    <t>320m</t>
  </si>
  <si>
    <t>Bolton</t>
  </si>
  <si>
    <t>Astley Park Trail Race</t>
  </si>
  <si>
    <t>Yarrow Valley Bluebell</t>
  </si>
  <si>
    <t>1000hrs</t>
  </si>
  <si>
    <t>Bury</t>
  </si>
  <si>
    <t>1055hrs</t>
  </si>
  <si>
    <t>Carnforth</t>
  </si>
  <si>
    <t>Parbold</t>
  </si>
  <si>
    <t>Worsley Woods Trail Race</t>
  </si>
  <si>
    <t>Worsley</t>
  </si>
  <si>
    <t>0900hrs</t>
  </si>
  <si>
    <t>6 races (3 trail &amp; 3 fell) to qualify</t>
  </si>
  <si>
    <t>Friday</t>
  </si>
  <si>
    <t>Pinhaw Moor</t>
  </si>
  <si>
    <t>Earby</t>
  </si>
  <si>
    <t>M</t>
  </si>
  <si>
    <t>F</t>
  </si>
  <si>
    <t>Steve Myerscough</t>
  </si>
  <si>
    <t>Mick Edge</t>
  </si>
  <si>
    <t>Carmel Sullivan</t>
  </si>
  <si>
    <t>ian Hogg</t>
  </si>
  <si>
    <t>Kay Twist</t>
  </si>
  <si>
    <t>Sally Deacon</t>
  </si>
  <si>
    <t>Kirsty Holland</t>
  </si>
  <si>
    <t>Debbie Myerscough</t>
  </si>
  <si>
    <t>Martin Bates</t>
  </si>
  <si>
    <t>X</t>
  </si>
  <si>
    <t xml:space="preserve">Pulled out </t>
  </si>
  <si>
    <t xml:space="preserve">Harrock Hill </t>
  </si>
  <si>
    <t>Mad Bull Rivington 10</t>
  </si>
  <si>
    <t>Jo McCaffery</t>
  </si>
  <si>
    <t>Finley McCalman</t>
  </si>
  <si>
    <t>Alistair Morris</t>
  </si>
  <si>
    <t>S</t>
  </si>
  <si>
    <t>John Naylor</t>
  </si>
  <si>
    <t>Stuart Grice</t>
  </si>
  <si>
    <t>Robert Danson Sn</t>
  </si>
  <si>
    <t>John Naylor (2nd claim)</t>
  </si>
  <si>
    <t>Rob Danson Sn</t>
  </si>
  <si>
    <t>Astley Park Trail Series</t>
  </si>
  <si>
    <t>Chris Banks</t>
  </si>
  <si>
    <t>Carl Groome</t>
  </si>
  <si>
    <t>Ryan Azzopardi</t>
  </si>
  <si>
    <t>Kirst Holland</t>
  </si>
  <si>
    <t>Sue Rigby</t>
  </si>
  <si>
    <t>Tony Sharrocks</t>
  </si>
  <si>
    <t>Pinhaw Moor Trail Race</t>
  </si>
  <si>
    <t>Alona Versinina</t>
  </si>
  <si>
    <t>Finley MaCalman</t>
  </si>
  <si>
    <t>Alona V</t>
  </si>
  <si>
    <t>Yarrow River Bluebell 10K</t>
  </si>
  <si>
    <t>Stuart Topping</t>
  </si>
  <si>
    <t>Helen Schofield</t>
  </si>
  <si>
    <t>Vron Walker</t>
  </si>
  <si>
    <t>Pauline Eccleston</t>
  </si>
  <si>
    <t>Veron Walker</t>
  </si>
  <si>
    <t>Rob Danson</t>
  </si>
  <si>
    <t>James Hounslea</t>
  </si>
  <si>
    <t>Ryan Azzapardi</t>
  </si>
  <si>
    <t>Harrock Hill</t>
  </si>
  <si>
    <t>Place Vest Time Forename Surname Club Category </t>
  </si>
  <si>
    <t> 1       64 00:33:20 Peter Stock HelmHill Runners Msen </t>
  </si>
  <si>
    <t> 2       90 00:34:02 Seth Kennard Lonsdale Fells Runners Msen </t>
  </si>
  <si>
    <t> 3       22 00:34:32 Richard Wilson Kendal AAC M45 </t>
  </si>
  <si>
    <t> 4       30 00:34:39 James Brassington Lancaster&amp; Morcambe AC MU21 </t>
  </si>
  <si>
    <t> 5       27 00:35:02 Mark Bispham Bowland Fell Runners M40 </t>
  </si>
  <si>
    <t> 6       82 00:35:25 Gareth Lee Lonsdale Fells Runners Msen </t>
  </si>
  <si>
    <t> 7       15 00:35:26 Michael DugdaleHelm Hill Runners Msen </t>
  </si>
  <si>
    <t> 8       95 00:35:56 Dan Clarke Bowland Fell Runners Msen </t>
  </si>
  <si>
    <t> 9       20 00:36:08 Richard Wells Sedbergh School Running Club M50 </t>
  </si>
  <si>
    <t>10      16 00:36:22 Andrew Wallace Kendal AAC M40 </t>
  </si>
  <si>
    <t>11      21 00:36:54 Matt Wilson Kendal AC M45 </t>
  </si>
  <si>
    <t>12      31 00:37:13 Thomas Crabtree Wesham Road Runners Msen </t>
  </si>
  <si>
    <t>13      58 00:37:39 Niall McDonald u/a Msen </t>
  </si>
  <si>
    <t>14        7 00:37:45 Simon Mounsey Howgill Harriers M50 </t>
  </si>
  <si>
    <t>15      88 00:38:05 Adam Elkin Lancaster &amp; Morcambe AC M40 </t>
  </si>
  <si>
    <t>16        8 00:38:32 Steve Myercough Wesham Road Runners M45 </t>
  </si>
  <si>
    <t>17      56 00:38:43 Daniel Bye Lonsdale Fells Runners M40 </t>
  </si>
  <si>
    <t>18      13 00:38:58 Phil Dugdale Helm Hill Runners M65 </t>
  </si>
  <si>
    <t>19      25 00:39:30 Jack Akister u/a Msen </t>
  </si>
  <si>
    <t>20      52 00:39:35 Phil Swindells Bowland Fell Runners M55 </t>
  </si>
  <si>
    <t>21      50 00:40:02 Joe Hobbs Lonsdale Fells Runners Msen </t>
  </si>
  <si>
    <t>22      61 00:40:10 Adam Taylor Kendal AAC Msen </t>
  </si>
  <si>
    <t>23      19 00:40:14 Richard Jones Garstang Running Club M45 </t>
  </si>
  <si>
    <t>24      79 00:40:31 Nikki Marshall Lancs Police Wsen </t>
  </si>
  <si>
    <t>25      55 00:41:05 James Bacon Lonsdale Fells Runners M55 </t>
  </si>
  <si>
    <t>26      49 00:41:15 Carl Groome Wesham Road Runners M50</t>
  </si>
  <si>
    <t>27      76 00:41:22 Simon Gora Garstang Running Club M40 </t>
  </si>
  <si>
    <t>28      53 00:41:24 Peter Lawson Howgill Harriers Msen </t>
  </si>
  <si>
    <t>29      93 00:41:25 Gareth Price u/a M40 </t>
  </si>
  <si>
    <t>30      35 00:41:44 Kenneth Murphy Lonsdale Fells Runners M55 </t>
  </si>
  <si>
    <t>31      62 00:42:45 Stuart Allan COLT M50 </t>
  </si>
  <si>
    <t>32      98 00:42:51 Sean Robinson Howgill Harriers M45 </t>
  </si>
  <si>
    <t>33      69 00:42:58 Andrew Derek Stokes Dallam M65 3</t>
  </si>
  <si>
    <t>34      28 00:43:14 Stephen Roberts Kendal AAC M50 </t>
  </si>
  <si>
    <t>35      18 00:43:24 Peter Hewitt Garstang Running Club M40 </t>
  </si>
  <si>
    <t>36     100 00:43:35 Tyron Lewis Dallam M55 </t>
  </si>
  <si>
    <t>37       46 00:44:06 John Naylor Wesham Road Runners M40 </t>
  </si>
  <si>
    <t>38      73 00:44:24 Jordan Harris u/a Msen </t>
  </si>
  <si>
    <t>39      51 00:44:29 Ian Nichols Hogg Wesham Road Runners Msen </t>
  </si>
  <si>
    <t>40      38 00:44:47 Claire Godfrey Garstang Running Club Wsen </t>
  </si>
  <si>
    <t>41      83 00:45:09 Jules Coleman Lonsdale Fells Runners M55 </t>
  </si>
  <si>
    <t>42      48 00:45:14 Michael Edge Wesham Road Runners M60 </t>
  </si>
  <si>
    <t>43      14 00:45:52 Evelyn Dugdale Helm Hill Runners W55 </t>
  </si>
  <si>
    <t>44      94 00:46:08 Abbie Wilcock Dallam Wsen </t>
  </si>
  <si>
    <t>45      99 00:46:13 Isaac Robinson Howgill Harriers MU21 </t>
  </si>
  <si>
    <t>46      59 00:46:14 Rob Crawford Howgill Harriers M45 </t>
  </si>
  <si>
    <t>47      96 00:46:16 Colin Briffett Lonsdale Fells Runners M50 </t>
  </si>
  <si>
    <t>48      42 00:46:21 Carmel Sullivan Wesham Road Runners W55 </t>
  </si>
  <si>
    <t>49      45 00:47:00 Kay Twist Wesham Road Runners W50 </t>
  </si>
  <si>
    <t>50      11 00:47:10 Michael Smith Dallam M50 </t>
  </si>
  <si>
    <t>51      24 00:47:45 Mark O'Shaughnassy Dallam M60 </t>
  </si>
  <si>
    <t>52      84 00:48:25 Louise Goddard Bowland Fell Runners W55 </t>
  </si>
  <si>
    <t>53      67 00:48:44 Sarah Elliott Lancaster Runners W45 </t>
  </si>
  <si>
    <t>54      72 00:48:52 Amy Wilkin Kendal AAC W45 5</t>
  </si>
  <si>
    <t>55      29 00:49:06 Sally Brassington Lancaster &amp; Morcambe AC W45 </t>
  </si>
  <si>
    <t>56    103 00:49:18 Hazel Clarke Kendal AC W45 </t>
  </si>
  <si>
    <t>57      36 00:49:38 Byrony Boutell Garstang Running Club Wsen </t>
  </si>
  <si>
    <t>58      34 00:49:48 Emma Blundell Lonsdale Fells Runners Wsen </t>
  </si>
  <si>
    <t>59    104 00:50:04 Susan Goodfellow Dallam W50 </t>
  </si>
  <si>
    <t>60      44 00:50:10 Geoff Lyons Garstang Running Club M60 </t>
  </si>
  <si>
    <t>61      68 00:50:19 Bernard Pickthall Dallam M55 </t>
  </si>
  <si>
    <t>62      26 00:50:23 Nick Burns Lonsdale Fells Runners M55 </t>
  </si>
  <si>
    <t>63      63 00:50:41 Kelly Richardson COLT W45 </t>
  </si>
  <si>
    <t>64      66 00:51:34 Jayne A Ryan u/a W60 </t>
  </si>
  <si>
    <t>65      37 00:51:37 Julia Rolfe Lytham St-Annes RRC W60 </t>
  </si>
  <si>
    <t>66      12 00:51:47 John Carman Trawden Athletic Club M70 </t>
  </si>
  <si>
    <t>67      40 00:52:13 Fliss Milner Dark Peak Fell Runners W55 </t>
  </si>
  <si>
    <t>68      32 00:52:18 John Rodgers u/a M65 </t>
  </si>
  <si>
    <t>69      91 00:52:46 Mike Peat Lonsdale Fells Runners M60 </t>
  </si>
  <si>
    <t>70      39 00:53:04 Greg Oulton Lytham St-Annes RRC M55 </t>
  </si>
  <si>
    <t>71      23 00:53:28 Jim Fisher Howgill Harriers M60 </t>
  </si>
  <si>
    <t>72      43 00:53:40 Ryan Azzopardi Wesham Road Runners M40 </t>
  </si>
  <si>
    <t>73      86 00:53:53 David Welch u/a M60 </t>
  </si>
  <si>
    <t>74      65 00:54:07 Marian Steele u/a W50 </t>
  </si>
  <si>
    <t>75    102 00:54:30 Stephen E Roberts u/a M60 </t>
  </si>
  <si>
    <t>76      57 00:54:45 Dvae Nichols Dallam M40 </t>
  </si>
  <si>
    <t>77      89 00:55:45 Alison Harper u/a W50 </t>
  </si>
  <si>
    <t>78        2 00:55:56 Ben Higginson Preston Harriers M65 </t>
  </si>
  <si>
    <t>79      92 00:56:16 Diana Taylor u/a W40 </t>
  </si>
  <si>
    <t>80      33 00:56:46 Martin Bennett u/a M45 </t>
  </si>
  <si>
    <t>81      75 00:56:55 Sara Cook u/a W45 </t>
  </si>
  <si>
    <t>82      74 00:56:57 Kate Melrose u/a W45 </t>
  </si>
  <si>
    <t>83      80 00:57:42 Teresa Kirk u/a W45 </t>
  </si>
  <si>
    <t>84        9 00:58:11 Kirsty Holland Wesham Road Runners Wsen </t>
  </si>
  <si>
    <t>85      17 00:58:23 Marian de Silver Dallam W60 </t>
  </si>
  <si>
    <t>86      87 00:58:46 Carol Sharpe Solemates W45 </t>
  </si>
  <si>
    <t>87    101 00:58:53 Katri Kuusniemi Lancaster Runners W45 </t>
  </si>
  <si>
    <t>88        6 00:59:29 Sarah Wright Eden Runners W45 </t>
  </si>
  <si>
    <t>89      60 00:59:42 Gareth Turner Bowland Fell Runners M40 </t>
  </si>
  <si>
    <t> 90       5 01:00:09 Ian Conway Glaxo Hoad Hill Harriers M70 </t>
  </si>
  <si>
    <t>91       4 01:00:31 Olga Wiggins Preston Harriers W40 </t>
  </si>
  <si>
    <t>92      41 01:00:31 Sue Henry Lytham St-Annes RRC W45 </t>
  </si>
  <si>
    <t>93      77 01:01:41 Katie Welch u/a W55 </t>
  </si>
  <si>
    <t>94      47 01:02:17 Sally Deacon Wesham Road Runners W55 </t>
  </si>
  <si>
    <t>95      81 01:02:14 Claire Greenwood u/a W40 </t>
  </si>
  <si>
    <t>96      85 01:05:54 Phil Lakeland Preston Harriers M65 </t>
  </si>
  <si>
    <t>97      97 01:06:11 Kati Wood Hero Flyers Wsen </t>
  </si>
  <si>
    <t>98      78 01:06:20 Danny Thompson u/a M60 </t>
  </si>
  <si>
    <t>99      10 01:09:49 Julie Carman Trawden Athletic Club (Team Tac) W65 </t>
  </si>
  <si>
    <t>100    70 01:19:14 Steve Bateman COLT M65 </t>
  </si>
  <si>
    <t>100    71 01:19:14 David Downes COLT M65 102 3 01:20:13 Phil Martin Bowland Fell Runners M80</t>
  </si>
  <si>
    <t>103    54 DNF Phil Tynan Lonsdale Fells Runners M60</t>
  </si>
  <si>
    <t>Carl Grooome</t>
  </si>
  <si>
    <t>Hodder Valley</t>
  </si>
  <si>
    <t>Finlay McCalman</t>
  </si>
  <si>
    <t>Worsley Woods</t>
  </si>
  <si>
    <t>Chris Haines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</si>
</sst>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&quot;£&quot;#,##0"/>
    <numFmt numFmtId="166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4"/>
      <color rgb="FF333333"/>
      <name val="Arial"/>
      <family val="2"/>
    </font>
    <font>
      <sz val="14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3" borderId="1" xfId="0" applyFill="1" applyBorder="1" applyAlignment="1">
      <alignment horizontal="left" textRotation="90" wrapText="1"/>
    </xf>
    <xf numFmtId="0" fontId="0" fillId="3" borderId="2" xfId="0" applyFill="1" applyBorder="1" applyAlignment="1">
      <alignment horizontal="left" textRotation="90" wrapText="1"/>
    </xf>
    <xf numFmtId="0" fontId="0" fillId="3" borderId="3" xfId="0" applyFill="1" applyBorder="1" applyAlignment="1">
      <alignment horizontal="left" textRotation="90" wrapText="1"/>
    </xf>
    <xf numFmtId="0" fontId="0" fillId="3" borderId="3" xfId="0" applyFont="1" applyFill="1" applyBorder="1" applyAlignment="1">
      <alignment horizontal="left" textRotation="90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Font="1" applyFill="1" applyBorder="1"/>
    <xf numFmtId="0" fontId="0" fillId="4" borderId="1" xfId="0" applyFill="1" applyBorder="1" applyAlignment="1">
      <alignment horizontal="left" textRotation="90"/>
    </xf>
    <xf numFmtId="0" fontId="0" fillId="4" borderId="2" xfId="0" applyFill="1" applyBorder="1" applyAlignment="1">
      <alignment horizontal="left" textRotation="90" wrapText="1"/>
    </xf>
    <xf numFmtId="0" fontId="0" fillId="4" borderId="1" xfId="0" applyFill="1" applyBorder="1" applyAlignment="1">
      <alignment horizontal="left" textRotation="90" wrapText="1"/>
    </xf>
    <xf numFmtId="0" fontId="2" fillId="5" borderId="1" xfId="0" applyFont="1" applyFill="1" applyBorder="1" applyAlignment="1">
      <alignment horizontal="left" textRotation="90" wrapText="1"/>
    </xf>
    <xf numFmtId="2" fontId="2" fillId="5" borderId="1" xfId="0" applyNumberFormat="1" applyFont="1" applyFill="1" applyBorder="1"/>
    <xf numFmtId="0" fontId="2" fillId="5" borderId="1" xfId="0" applyFont="1" applyFill="1" applyBorder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2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Font="1" applyFill="1" applyBorder="1"/>
    <xf numFmtId="164" fontId="1" fillId="0" borderId="1" xfId="0" applyNumberFormat="1" applyFont="1" applyBorder="1"/>
    <xf numFmtId="0" fontId="0" fillId="2" borderId="1" xfId="0" applyFill="1" applyBorder="1"/>
    <xf numFmtId="14" fontId="0" fillId="3" borderId="1" xfId="0" applyNumberFormat="1" applyFill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0" borderId="0" xfId="0" applyFill="1" applyBorder="1"/>
    <xf numFmtId="0" fontId="0" fillId="7" borderId="1" xfId="0" applyFont="1" applyFill="1" applyBorder="1"/>
    <xf numFmtId="2" fontId="0" fillId="7" borderId="1" xfId="0" applyNumberFormat="1" applyFill="1" applyBorder="1"/>
    <xf numFmtId="0" fontId="0" fillId="7" borderId="1" xfId="0" applyFill="1" applyBorder="1"/>
    <xf numFmtId="14" fontId="0" fillId="8" borderId="1" xfId="0" applyNumberFormat="1" applyFill="1" applyBorder="1"/>
    <xf numFmtId="0" fontId="0" fillId="8" borderId="1" xfId="0" applyFill="1" applyBorder="1"/>
    <xf numFmtId="165" fontId="0" fillId="8" borderId="1" xfId="0" applyNumberFormat="1" applyFill="1" applyBorder="1"/>
    <xf numFmtId="2" fontId="0" fillId="7" borderId="1" xfId="0" applyNumberFormat="1" applyFont="1" applyFill="1" applyBorder="1"/>
    <xf numFmtId="166" fontId="0" fillId="0" borderId="0" xfId="0" applyNumberFormat="1"/>
    <xf numFmtId="14" fontId="0" fillId="8" borderId="1" xfId="0" applyNumberFormat="1" applyFont="1" applyFill="1" applyBorder="1"/>
    <xf numFmtId="0" fontId="0" fillId="8" borderId="1" xfId="0" applyFont="1" applyFill="1" applyBorder="1"/>
    <xf numFmtId="165" fontId="0" fillId="8" borderId="1" xfId="0" applyNumberFormat="1" applyFont="1" applyFill="1" applyBorder="1"/>
    <xf numFmtId="0" fontId="4" fillId="0" borderId="0" xfId="0" applyFont="1"/>
    <xf numFmtId="2" fontId="4" fillId="0" borderId="0" xfId="0" applyNumberFormat="1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0" borderId="0" xfId="0" applyFont="1" applyFill="1" applyBorder="1"/>
    <xf numFmtId="166" fontId="0" fillId="0" borderId="1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166" fontId="0" fillId="2" borderId="1" xfId="0" applyNumberFormat="1" applyFont="1" applyFill="1" applyBorder="1"/>
    <xf numFmtId="166" fontId="0" fillId="2" borderId="1" xfId="0" applyNumberFormat="1" applyFill="1" applyBorder="1"/>
    <xf numFmtId="0" fontId="6" fillId="0" borderId="0" xfId="0" applyFont="1"/>
    <xf numFmtId="0" fontId="7" fillId="0" borderId="0" xfId="0" applyFont="1"/>
    <xf numFmtId="2" fontId="0" fillId="2" borderId="1" xfId="0" applyNumberFormat="1" applyFont="1" applyFill="1" applyBorder="1"/>
    <xf numFmtId="2" fontId="0" fillId="2" borderId="1" xfId="0" applyNumberFormat="1" applyFill="1" applyBorder="1"/>
    <xf numFmtId="0" fontId="0" fillId="2" borderId="0" xfId="0" applyFill="1" applyBorder="1"/>
    <xf numFmtId="0" fontId="0" fillId="9" borderId="1" xfId="0" applyFont="1" applyFill="1" applyBorder="1"/>
    <xf numFmtId="0" fontId="1" fillId="5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A451-9E19-8F47-A58C-FDAD7F539A8F}">
  <sheetPr>
    <pageSetUpPr fitToPage="1"/>
  </sheetPr>
  <dimension ref="B1:AQ53"/>
  <sheetViews>
    <sheetView tabSelected="1" zoomScale="80" zoomScaleNormal="80" workbookViewId="0">
      <selection activeCell="A19" sqref="A19:XFD19"/>
    </sheetView>
  </sheetViews>
  <sheetFormatPr defaultColWidth="11" defaultRowHeight="15.75" x14ac:dyDescent="0.25"/>
  <cols>
    <col min="2" max="2" width="3.375" bestFit="1" customWidth="1"/>
    <col min="3" max="3" width="3.5" style="16" bestFit="1" customWidth="1"/>
    <col min="4" max="4" width="24.875" customWidth="1"/>
    <col min="5" max="5" width="10.875" customWidth="1"/>
    <col min="16" max="16" width="11.625" hidden="1" customWidth="1"/>
    <col min="17" max="23" width="10.875" hidden="1" customWidth="1"/>
    <col min="35" max="41" width="10.875" hidden="1" customWidth="1"/>
  </cols>
  <sheetData>
    <row r="1" spans="2:43" x14ac:dyDescent="0.25">
      <c r="B1" s="59" t="s">
        <v>59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43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2:43" x14ac:dyDescent="0.25">
      <c r="E4" s="60" t="s">
        <v>43</v>
      </c>
      <c r="F4" s="60"/>
      <c r="G4" s="60"/>
      <c r="H4" s="60"/>
      <c r="I4" s="60"/>
      <c r="J4" s="60"/>
      <c r="K4" s="60"/>
      <c r="L4" s="60"/>
      <c r="M4" s="60"/>
      <c r="N4" s="60"/>
      <c r="P4" s="61" t="s">
        <v>47</v>
      </c>
      <c r="Q4" s="61"/>
      <c r="R4" s="61"/>
      <c r="S4" s="61"/>
      <c r="T4" s="61"/>
      <c r="U4" s="61"/>
      <c r="X4" s="62" t="s">
        <v>50</v>
      </c>
      <c r="Y4" s="62"/>
      <c r="Z4" s="62"/>
      <c r="AA4" s="62"/>
      <c r="AB4" s="62"/>
      <c r="AC4" s="62"/>
      <c r="AD4" s="62"/>
      <c r="AE4" s="62"/>
      <c r="AF4" s="62"/>
      <c r="AG4" s="62"/>
      <c r="AI4" s="63" t="s">
        <v>51</v>
      </c>
      <c r="AJ4" s="63"/>
      <c r="AK4" s="63"/>
      <c r="AL4" s="63"/>
      <c r="AM4" s="63"/>
      <c r="AN4" s="63"/>
      <c r="AP4" s="58" t="s">
        <v>52</v>
      </c>
      <c r="AQ4" s="58"/>
    </row>
    <row r="5" spans="2:43" ht="230.1" customHeight="1" x14ac:dyDescent="0.25">
      <c r="B5" s="19"/>
      <c r="C5" s="20"/>
      <c r="D5" s="18"/>
      <c r="E5" s="5" t="s">
        <v>26</v>
      </c>
      <c r="F5" s="5" t="s">
        <v>60</v>
      </c>
      <c r="G5" s="5" t="s">
        <v>61</v>
      </c>
      <c r="H5" s="5" t="s">
        <v>62</v>
      </c>
      <c r="I5" s="5" t="s">
        <v>30</v>
      </c>
      <c r="J5" s="5" t="s">
        <v>2</v>
      </c>
      <c r="K5" s="6" t="s">
        <v>63</v>
      </c>
      <c r="L5" s="5" t="s">
        <v>10</v>
      </c>
      <c r="M5" s="5" t="s">
        <v>135</v>
      </c>
      <c r="N5" s="5" t="s">
        <v>64</v>
      </c>
      <c r="P5" s="4" t="s">
        <v>44</v>
      </c>
      <c r="Q5" s="4" t="s">
        <v>45</v>
      </c>
      <c r="R5" s="4" t="s">
        <v>71</v>
      </c>
      <c r="S5" s="4" t="s">
        <v>49</v>
      </c>
      <c r="T5" s="4" t="s">
        <v>48</v>
      </c>
      <c r="U5" s="3" t="s">
        <v>46</v>
      </c>
      <c r="X5" s="10" t="s">
        <v>65</v>
      </c>
      <c r="Y5" s="10" t="s">
        <v>66</v>
      </c>
      <c r="Z5" s="10" t="s">
        <v>7</v>
      </c>
      <c r="AA5" s="10" t="s">
        <v>9</v>
      </c>
      <c r="AB5" s="10" t="s">
        <v>67</v>
      </c>
      <c r="AC5" s="10" t="s">
        <v>58</v>
      </c>
      <c r="AD5" s="10" t="s">
        <v>68</v>
      </c>
      <c r="AE5" s="10" t="s">
        <v>11</v>
      </c>
      <c r="AF5" s="10" t="s">
        <v>69</v>
      </c>
      <c r="AG5" s="10" t="s">
        <v>70</v>
      </c>
      <c r="AI5" s="11" t="s">
        <v>44</v>
      </c>
      <c r="AJ5" s="11" t="s">
        <v>45</v>
      </c>
      <c r="AK5" s="11" t="s">
        <v>72</v>
      </c>
      <c r="AL5" s="11" t="s">
        <v>49</v>
      </c>
      <c r="AM5" s="11" t="s">
        <v>48</v>
      </c>
      <c r="AN5" s="12" t="s">
        <v>46</v>
      </c>
      <c r="AP5" s="13" t="s">
        <v>46</v>
      </c>
      <c r="AQ5" s="13" t="s">
        <v>42</v>
      </c>
    </row>
    <row r="6" spans="2:43" x14ac:dyDescent="0.25">
      <c r="B6" s="43" t="s">
        <v>122</v>
      </c>
      <c r="C6" s="44">
        <v>35</v>
      </c>
      <c r="D6" s="43" t="s">
        <v>39</v>
      </c>
      <c r="E6" s="51">
        <v>3.1E-2</v>
      </c>
      <c r="F6" s="32"/>
      <c r="G6" s="51">
        <v>2.2222222222222223E-2</v>
      </c>
      <c r="H6" s="32"/>
      <c r="I6" s="32"/>
      <c r="J6" s="51">
        <v>0.02</v>
      </c>
      <c r="K6" s="32"/>
      <c r="L6" s="32"/>
      <c r="M6" s="32"/>
      <c r="N6" s="22">
        <v>4.5999999999999999E-2</v>
      </c>
      <c r="P6" s="8">
        <f t="shared" ref="P6:P36" si="0">SMALL(E6:N6,1)</f>
        <v>0.02</v>
      </c>
      <c r="Q6" s="7">
        <f t="shared" ref="Q6:Q36" si="1">SMALL(E6:N6,2)</f>
        <v>2.2222222222222223E-2</v>
      </c>
      <c r="R6" s="7">
        <f t="shared" ref="R6:R36" si="2">SMALL(E6:N6,3)</f>
        <v>3.1E-2</v>
      </c>
      <c r="S6" s="8">
        <f t="shared" ref="S6:S36" si="3">P6+Q6+R6</f>
        <v>7.3222222222222216E-2</v>
      </c>
      <c r="T6" s="7">
        <f t="shared" ref="T6:T36" si="4">COUNTA(E6:N6)</f>
        <v>4</v>
      </c>
      <c r="U6" s="7" t="str">
        <f t="shared" ref="U6:U36" si="5">IF(T6&gt;=3, "YES", "NO")</f>
        <v>YES</v>
      </c>
      <c r="X6" s="46">
        <v>0.25</v>
      </c>
      <c r="Y6" s="50">
        <v>5.1999999999999998E-2</v>
      </c>
      <c r="Z6" s="30"/>
      <c r="AA6" s="30"/>
      <c r="AB6" s="43">
        <v>0.129</v>
      </c>
      <c r="AC6" s="30"/>
      <c r="AD6" s="46">
        <v>0.14099999999999999</v>
      </c>
      <c r="AE6" s="9">
        <v>0.215</v>
      </c>
      <c r="AF6" s="43">
        <v>9.1999999999999998E-2</v>
      </c>
      <c r="AG6" s="30"/>
      <c r="AI6" s="7">
        <f t="shared" ref="AI6:AI36" si="6">SMALL(X6:AG6,1)</f>
        <v>5.1999999999999998E-2</v>
      </c>
      <c r="AJ6" s="7">
        <f t="shared" ref="AJ6:AJ36" si="7">SMALL(X6:AG6,2)</f>
        <v>9.1999999999999998E-2</v>
      </c>
      <c r="AK6" s="7">
        <f t="shared" ref="AK6:AK36" si="8">SMALL(X6:AG6, 3)</f>
        <v>0.129</v>
      </c>
      <c r="AL6" s="7">
        <f t="shared" ref="AL6:AL36" si="9">AI6+AJ6+AK6</f>
        <v>0.27300000000000002</v>
      </c>
      <c r="AM6" s="7">
        <f t="shared" ref="AM6:AM36" si="10">COUNTA(X6:AG6)</f>
        <v>6</v>
      </c>
      <c r="AN6" s="7" t="str">
        <f t="shared" ref="AN6:AN36" si="11">IF(AM6&gt;=3, "YES", "NO")</f>
        <v>YES</v>
      </c>
      <c r="AP6" s="15" t="str">
        <f t="shared" ref="AP6:AP36" si="12">IF(AND(U6="YES", AN6="YES"),"YES","NO")</f>
        <v>YES</v>
      </c>
      <c r="AQ6" s="14">
        <f t="shared" ref="AQ6:AQ36" si="13">S6+AL6</f>
        <v>0.34622222222222221</v>
      </c>
    </row>
    <row r="7" spans="2:43" x14ac:dyDescent="0.25">
      <c r="B7" s="43" t="s">
        <v>122</v>
      </c>
      <c r="C7" s="44" t="s">
        <v>140</v>
      </c>
      <c r="D7" s="43" t="s">
        <v>56</v>
      </c>
      <c r="E7" s="31"/>
      <c r="F7" s="32"/>
      <c r="G7" s="51">
        <v>7.4074074074074077E-3</v>
      </c>
      <c r="H7" s="32"/>
      <c r="I7" s="22">
        <v>0.106</v>
      </c>
      <c r="J7" s="51">
        <v>0.01</v>
      </c>
      <c r="K7" s="22">
        <v>8.3000000000000004E-2</v>
      </c>
      <c r="L7" s="22">
        <v>0.11700000000000001</v>
      </c>
      <c r="M7" s="22">
        <v>7.6999999999999999E-2</v>
      </c>
      <c r="N7" s="25">
        <v>4.2000000000000003E-2</v>
      </c>
      <c r="P7" s="8">
        <f t="shared" si="0"/>
        <v>7.4074074074074077E-3</v>
      </c>
      <c r="Q7" s="7">
        <f t="shared" si="1"/>
        <v>0.01</v>
      </c>
      <c r="R7" s="7">
        <f t="shared" si="2"/>
        <v>4.2000000000000003E-2</v>
      </c>
      <c r="S7" s="8">
        <f t="shared" si="3"/>
        <v>5.9407407407407409E-2</v>
      </c>
      <c r="T7" s="7">
        <f t="shared" si="4"/>
        <v>7</v>
      </c>
      <c r="U7" s="7" t="str">
        <f t="shared" si="5"/>
        <v>YES</v>
      </c>
      <c r="X7" s="43">
        <v>0.111</v>
      </c>
      <c r="Y7" s="43">
        <v>9.1999999999999998E-2</v>
      </c>
      <c r="Z7" s="30"/>
      <c r="AA7" s="30"/>
      <c r="AB7" s="9">
        <v>0.11799999999999999</v>
      </c>
      <c r="AC7" s="9">
        <v>0.19500000000000001</v>
      </c>
      <c r="AD7" s="30"/>
      <c r="AE7" s="43">
        <v>0.107</v>
      </c>
      <c r="AF7" s="30"/>
      <c r="AG7" s="9">
        <v>0.24</v>
      </c>
      <c r="AI7" s="7">
        <f t="shared" si="6"/>
        <v>9.1999999999999998E-2</v>
      </c>
      <c r="AJ7" s="7">
        <f t="shared" si="7"/>
        <v>0.107</v>
      </c>
      <c r="AK7" s="7">
        <f t="shared" si="8"/>
        <v>0.111</v>
      </c>
      <c r="AL7" s="7">
        <f t="shared" si="9"/>
        <v>0.31</v>
      </c>
      <c r="AM7" s="7">
        <f t="shared" si="10"/>
        <v>6</v>
      </c>
      <c r="AN7" s="7" t="str">
        <f t="shared" si="11"/>
        <v>YES</v>
      </c>
      <c r="AP7" s="15" t="str">
        <f t="shared" si="12"/>
        <v>YES</v>
      </c>
      <c r="AQ7" s="14">
        <f t="shared" si="13"/>
        <v>0.36940740740740741</v>
      </c>
    </row>
    <row r="8" spans="2:43" x14ac:dyDescent="0.25">
      <c r="B8" s="43" t="s">
        <v>122</v>
      </c>
      <c r="C8" s="44">
        <v>50</v>
      </c>
      <c r="D8" s="43" t="s">
        <v>148</v>
      </c>
      <c r="E8" s="32"/>
      <c r="F8" s="30"/>
      <c r="G8" s="30"/>
      <c r="H8" s="43">
        <v>0.23</v>
      </c>
      <c r="I8" s="43">
        <v>0.23</v>
      </c>
      <c r="J8" s="30"/>
      <c r="K8" s="30"/>
      <c r="L8" s="9">
        <v>0.25</v>
      </c>
      <c r="M8" s="30"/>
      <c r="N8" s="43">
        <v>0.15</v>
      </c>
      <c r="P8" s="8">
        <f t="shared" si="0"/>
        <v>0.15</v>
      </c>
      <c r="Q8" s="7">
        <f t="shared" si="1"/>
        <v>0.23</v>
      </c>
      <c r="R8" s="7">
        <f t="shared" si="2"/>
        <v>0.23</v>
      </c>
      <c r="S8" s="8">
        <f t="shared" si="3"/>
        <v>0.61</v>
      </c>
      <c r="T8" s="7">
        <f t="shared" si="4"/>
        <v>4</v>
      </c>
      <c r="U8" s="7" t="str">
        <f t="shared" si="5"/>
        <v>YES</v>
      </c>
      <c r="X8" s="30"/>
      <c r="Y8" s="30"/>
      <c r="Z8" s="30"/>
      <c r="AA8" s="30"/>
      <c r="AB8" s="30"/>
      <c r="AC8" s="23">
        <v>0.4</v>
      </c>
      <c r="AD8" s="43">
        <v>0.15</v>
      </c>
      <c r="AE8" s="43">
        <v>0.26</v>
      </c>
      <c r="AF8" s="54">
        <v>0.19400000000000001</v>
      </c>
      <c r="AG8" s="30"/>
      <c r="AI8" s="7">
        <f t="shared" si="6"/>
        <v>0.15</v>
      </c>
      <c r="AJ8" s="7">
        <f t="shared" si="7"/>
        <v>0.19400000000000001</v>
      </c>
      <c r="AK8" s="7">
        <f t="shared" si="8"/>
        <v>0.26</v>
      </c>
      <c r="AL8" s="7">
        <f t="shared" si="9"/>
        <v>0.60399999999999998</v>
      </c>
      <c r="AM8" s="7">
        <f t="shared" si="10"/>
        <v>4</v>
      </c>
      <c r="AN8" s="7" t="str">
        <f t="shared" si="11"/>
        <v>YES</v>
      </c>
      <c r="AP8" s="15" t="str">
        <f t="shared" si="12"/>
        <v>YES</v>
      </c>
      <c r="AQ8" s="14">
        <f t="shared" si="13"/>
        <v>1.214</v>
      </c>
    </row>
    <row r="9" spans="2:43" x14ac:dyDescent="0.25">
      <c r="B9" s="43" t="s">
        <v>122</v>
      </c>
      <c r="C9" s="44">
        <v>45</v>
      </c>
      <c r="D9" s="43" t="s">
        <v>124</v>
      </c>
      <c r="E9" s="30"/>
      <c r="F9" s="25">
        <v>0.11</v>
      </c>
      <c r="G9" s="56">
        <v>0.09</v>
      </c>
      <c r="H9" s="21">
        <v>0.2</v>
      </c>
      <c r="I9" s="22">
        <v>0.21</v>
      </c>
      <c r="J9" s="32"/>
      <c r="K9" s="55">
        <v>0.1</v>
      </c>
      <c r="L9" s="22">
        <v>0.16</v>
      </c>
      <c r="M9" s="22">
        <v>0.44</v>
      </c>
      <c r="N9" s="22">
        <v>0.13</v>
      </c>
      <c r="P9" s="8">
        <f t="shared" si="0"/>
        <v>0.09</v>
      </c>
      <c r="Q9" s="7">
        <f t="shared" si="1"/>
        <v>0.1</v>
      </c>
      <c r="R9" s="7">
        <f t="shared" si="2"/>
        <v>0.11</v>
      </c>
      <c r="S9" s="8">
        <f t="shared" si="3"/>
        <v>0.3</v>
      </c>
      <c r="T9" s="7">
        <f t="shared" si="4"/>
        <v>8</v>
      </c>
      <c r="U9" s="7" t="str">
        <f t="shared" si="5"/>
        <v>YES</v>
      </c>
      <c r="X9" s="30"/>
      <c r="Y9" s="43">
        <v>0.28000000000000003</v>
      </c>
      <c r="Z9" s="43">
        <v>0.35</v>
      </c>
      <c r="AA9" s="9">
        <v>0.38</v>
      </c>
      <c r="AB9" s="23">
        <v>0.4</v>
      </c>
      <c r="AC9" s="9">
        <v>0.46</v>
      </c>
      <c r="AD9" s="30"/>
      <c r="AE9" s="43">
        <v>0.31</v>
      </c>
      <c r="AF9" s="9">
        <v>0.48</v>
      </c>
      <c r="AG9" s="9">
        <v>0.37</v>
      </c>
      <c r="AI9" s="7">
        <f t="shared" si="6"/>
        <v>0.28000000000000003</v>
      </c>
      <c r="AJ9" s="7">
        <f t="shared" si="7"/>
        <v>0.31</v>
      </c>
      <c r="AK9" s="7">
        <f t="shared" si="8"/>
        <v>0.35</v>
      </c>
      <c r="AL9" s="7">
        <f t="shared" si="9"/>
        <v>0.94000000000000006</v>
      </c>
      <c r="AM9" s="7">
        <f t="shared" si="10"/>
        <v>8</v>
      </c>
      <c r="AN9" s="7" t="str">
        <f t="shared" si="11"/>
        <v>YES</v>
      </c>
      <c r="AP9" s="15" t="str">
        <f t="shared" si="12"/>
        <v>YES</v>
      </c>
      <c r="AQ9" s="14">
        <f t="shared" si="13"/>
        <v>1.24</v>
      </c>
    </row>
    <row r="10" spans="2:43" x14ac:dyDescent="0.25">
      <c r="B10" s="43" t="s">
        <v>122</v>
      </c>
      <c r="C10" s="44" t="s">
        <v>140</v>
      </c>
      <c r="D10" s="43" t="s">
        <v>73</v>
      </c>
      <c r="E10" s="32"/>
      <c r="F10" s="22">
        <v>0.38</v>
      </c>
      <c r="G10" s="25">
        <v>0.33</v>
      </c>
      <c r="H10" s="25">
        <v>0.34</v>
      </c>
      <c r="I10" s="21">
        <v>0.5</v>
      </c>
      <c r="J10" s="25">
        <v>0.15</v>
      </c>
      <c r="K10" s="32"/>
      <c r="L10" s="21">
        <v>0.38</v>
      </c>
      <c r="M10" s="22">
        <v>0.56000000000000005</v>
      </c>
      <c r="N10" s="22">
        <v>0.26</v>
      </c>
      <c r="P10" s="8">
        <f t="shared" si="0"/>
        <v>0.15</v>
      </c>
      <c r="Q10" s="7">
        <f t="shared" si="1"/>
        <v>0.26</v>
      </c>
      <c r="R10" s="7">
        <f t="shared" si="2"/>
        <v>0.33</v>
      </c>
      <c r="S10" s="8">
        <f t="shared" si="3"/>
        <v>0.74</v>
      </c>
      <c r="T10" s="7">
        <f t="shared" si="4"/>
        <v>8</v>
      </c>
      <c r="U10" s="7" t="str">
        <f t="shared" si="5"/>
        <v>YES</v>
      </c>
      <c r="X10" s="9">
        <v>0.86</v>
      </c>
      <c r="Y10" s="43">
        <v>0.56999999999999995</v>
      </c>
      <c r="Z10" s="9">
        <v>0.77</v>
      </c>
      <c r="AA10" s="23">
        <v>0.74</v>
      </c>
      <c r="AB10" s="9">
        <v>0.63</v>
      </c>
      <c r="AC10" s="45">
        <v>0.75</v>
      </c>
      <c r="AD10" s="9">
        <v>0.67</v>
      </c>
      <c r="AE10" s="43">
        <v>0.52</v>
      </c>
      <c r="AF10" s="43">
        <v>0.56000000000000005</v>
      </c>
      <c r="AG10" s="9">
        <v>0.86</v>
      </c>
      <c r="AI10" s="7">
        <f t="shared" si="6"/>
        <v>0.52</v>
      </c>
      <c r="AJ10" s="7">
        <f t="shared" si="7"/>
        <v>0.56000000000000005</v>
      </c>
      <c r="AK10" s="7">
        <f t="shared" si="8"/>
        <v>0.56999999999999995</v>
      </c>
      <c r="AL10" s="7">
        <f t="shared" si="9"/>
        <v>1.65</v>
      </c>
      <c r="AM10" s="7">
        <f t="shared" si="10"/>
        <v>10</v>
      </c>
      <c r="AN10" s="7" t="str">
        <f t="shared" si="11"/>
        <v>YES</v>
      </c>
      <c r="AP10" s="15" t="str">
        <f t="shared" si="12"/>
        <v>YES</v>
      </c>
      <c r="AQ10" s="14">
        <f t="shared" si="13"/>
        <v>2.3899999999999997</v>
      </c>
    </row>
    <row r="11" spans="2:43" x14ac:dyDescent="0.25">
      <c r="B11" s="43" t="s">
        <v>123</v>
      </c>
      <c r="C11" s="44">
        <v>50</v>
      </c>
      <c r="D11" s="43" t="s">
        <v>128</v>
      </c>
      <c r="E11" s="32"/>
      <c r="F11" s="25">
        <v>0.39</v>
      </c>
      <c r="G11" s="25">
        <v>0.48</v>
      </c>
      <c r="H11" s="22">
        <v>0.53</v>
      </c>
      <c r="I11" s="32"/>
      <c r="J11" s="32"/>
      <c r="K11" s="32"/>
      <c r="L11" s="25">
        <v>0.48</v>
      </c>
      <c r="M11" s="32"/>
      <c r="N11" s="22">
        <v>0.39</v>
      </c>
      <c r="P11" s="8">
        <f t="shared" si="0"/>
        <v>0.39</v>
      </c>
      <c r="Q11" s="7">
        <f t="shared" si="1"/>
        <v>0.39</v>
      </c>
      <c r="R11" s="7">
        <f t="shared" si="2"/>
        <v>0.48</v>
      </c>
      <c r="S11" s="8">
        <f t="shared" si="3"/>
        <v>1.26</v>
      </c>
      <c r="T11" s="7">
        <f t="shared" si="4"/>
        <v>5</v>
      </c>
      <c r="U11" s="7" t="str">
        <f t="shared" si="5"/>
        <v>YES</v>
      </c>
      <c r="X11" s="30"/>
      <c r="Y11" s="9">
        <v>0.67</v>
      </c>
      <c r="Z11" s="9">
        <v>0.78</v>
      </c>
      <c r="AA11" s="30"/>
      <c r="AB11" s="30"/>
      <c r="AC11" s="30"/>
      <c r="AD11" s="54">
        <v>0.6</v>
      </c>
      <c r="AE11" s="43">
        <v>0.64</v>
      </c>
      <c r="AF11" s="43">
        <v>0.64</v>
      </c>
      <c r="AG11" s="30"/>
      <c r="AI11" s="7">
        <f t="shared" si="6"/>
        <v>0.6</v>
      </c>
      <c r="AJ11" s="7">
        <f t="shared" si="7"/>
        <v>0.64</v>
      </c>
      <c r="AK11" s="7">
        <f t="shared" si="8"/>
        <v>0.64</v>
      </c>
      <c r="AL11" s="7">
        <f t="shared" si="9"/>
        <v>1.88</v>
      </c>
      <c r="AM11" s="7">
        <f t="shared" si="10"/>
        <v>5</v>
      </c>
      <c r="AN11" s="7" t="str">
        <f t="shared" si="11"/>
        <v>YES</v>
      </c>
      <c r="AP11" s="15" t="str">
        <f t="shared" si="12"/>
        <v>YES</v>
      </c>
      <c r="AQ11" s="14">
        <f t="shared" si="13"/>
        <v>3.1399999999999997</v>
      </c>
    </row>
    <row r="12" spans="2:43" x14ac:dyDescent="0.25">
      <c r="B12" s="43" t="s">
        <v>122</v>
      </c>
      <c r="C12" s="44">
        <v>55</v>
      </c>
      <c r="D12" s="43" t="s">
        <v>145</v>
      </c>
      <c r="E12" s="32"/>
      <c r="F12" s="30"/>
      <c r="G12" s="30"/>
      <c r="H12" s="43">
        <v>0.77</v>
      </c>
      <c r="I12" s="30"/>
      <c r="J12" s="30"/>
      <c r="K12" s="30"/>
      <c r="L12" s="30"/>
      <c r="M12" s="43">
        <v>0.83</v>
      </c>
      <c r="N12" s="43">
        <v>0.54</v>
      </c>
      <c r="P12" s="8">
        <f t="shared" si="0"/>
        <v>0.54</v>
      </c>
      <c r="Q12" s="7">
        <f t="shared" si="1"/>
        <v>0.77</v>
      </c>
      <c r="R12" s="7">
        <f t="shared" si="2"/>
        <v>0.83</v>
      </c>
      <c r="S12" s="8">
        <f t="shared" si="3"/>
        <v>2.14</v>
      </c>
      <c r="T12" s="7">
        <f t="shared" si="4"/>
        <v>3</v>
      </c>
      <c r="U12" s="7" t="str">
        <f t="shared" si="5"/>
        <v>YES</v>
      </c>
      <c r="X12" s="30"/>
      <c r="Y12" s="30"/>
      <c r="Z12" s="54">
        <v>0.92</v>
      </c>
      <c r="AA12" s="43">
        <v>0.8</v>
      </c>
      <c r="AB12" s="30"/>
      <c r="AC12" s="30"/>
      <c r="AD12" s="30"/>
      <c r="AE12" s="30"/>
      <c r="AF12" s="43">
        <v>0.83</v>
      </c>
      <c r="AG12" s="30"/>
      <c r="AI12" s="7">
        <f t="shared" si="6"/>
        <v>0.8</v>
      </c>
      <c r="AJ12" s="7">
        <f t="shared" si="7"/>
        <v>0.83</v>
      </c>
      <c r="AK12" s="7">
        <f t="shared" si="8"/>
        <v>0.92</v>
      </c>
      <c r="AL12" s="7">
        <f t="shared" si="9"/>
        <v>2.5499999999999998</v>
      </c>
      <c r="AM12" s="7">
        <f t="shared" si="10"/>
        <v>3</v>
      </c>
      <c r="AN12" s="7" t="str">
        <f t="shared" si="11"/>
        <v>YES</v>
      </c>
      <c r="AP12" s="15" t="str">
        <f t="shared" si="12"/>
        <v>YES</v>
      </c>
      <c r="AQ12" s="14">
        <f t="shared" si="13"/>
        <v>4.6899999999999995</v>
      </c>
    </row>
    <row r="13" spans="2:43" x14ac:dyDescent="0.25">
      <c r="B13" s="43" t="s">
        <v>123</v>
      </c>
      <c r="C13" s="44">
        <v>55</v>
      </c>
      <c r="D13" s="43" t="s">
        <v>129</v>
      </c>
      <c r="E13" s="31"/>
      <c r="F13" s="43">
        <v>0.86</v>
      </c>
      <c r="G13" s="30"/>
      <c r="H13" s="9">
        <v>0.93</v>
      </c>
      <c r="I13" s="30"/>
      <c r="J13" s="43">
        <v>0.68</v>
      </c>
      <c r="K13" s="30"/>
      <c r="L13" s="9">
        <v>0.91</v>
      </c>
      <c r="M13" s="30"/>
      <c r="N13" s="43">
        <v>0.81</v>
      </c>
      <c r="P13" s="8">
        <f t="shared" si="0"/>
        <v>0.68</v>
      </c>
      <c r="Q13" s="7">
        <f t="shared" si="1"/>
        <v>0.81</v>
      </c>
      <c r="R13" s="7">
        <f t="shared" si="2"/>
        <v>0.86</v>
      </c>
      <c r="S13" s="8">
        <f t="shared" si="3"/>
        <v>2.35</v>
      </c>
      <c r="T13" s="7">
        <f t="shared" si="4"/>
        <v>5</v>
      </c>
      <c r="U13" s="7" t="str">
        <f t="shared" si="5"/>
        <v>YES</v>
      </c>
      <c r="X13" s="30"/>
      <c r="Y13" s="9">
        <v>0.97</v>
      </c>
      <c r="Z13" s="30"/>
      <c r="AA13" s="9">
        <v>0.98</v>
      </c>
      <c r="AB13" s="30"/>
      <c r="AC13" s="9">
        <v>0.97</v>
      </c>
      <c r="AD13" s="43">
        <v>0.91</v>
      </c>
      <c r="AE13" s="43">
        <v>0.94</v>
      </c>
      <c r="AF13" s="43">
        <v>0.97</v>
      </c>
      <c r="AG13" s="30"/>
      <c r="AI13" s="7">
        <f t="shared" si="6"/>
        <v>0.91</v>
      </c>
      <c r="AJ13" s="7">
        <f t="shared" si="7"/>
        <v>0.94</v>
      </c>
      <c r="AK13" s="7">
        <f t="shared" si="8"/>
        <v>0.97</v>
      </c>
      <c r="AL13" s="7">
        <f t="shared" si="9"/>
        <v>2.8200000000000003</v>
      </c>
      <c r="AM13" s="7">
        <f t="shared" si="10"/>
        <v>6</v>
      </c>
      <c r="AN13" s="7" t="str">
        <f t="shared" si="11"/>
        <v>YES</v>
      </c>
      <c r="AP13" s="15" t="str">
        <f t="shared" si="12"/>
        <v>YES</v>
      </c>
      <c r="AQ13" s="14">
        <f t="shared" si="13"/>
        <v>5.17</v>
      </c>
    </row>
    <row r="14" spans="2:43" x14ac:dyDescent="0.25">
      <c r="B14" s="43" t="s">
        <v>123</v>
      </c>
      <c r="C14" s="44" t="s">
        <v>140</v>
      </c>
      <c r="D14" s="43" t="s">
        <v>130</v>
      </c>
      <c r="E14" s="31"/>
      <c r="F14" s="9">
        <v>0.98</v>
      </c>
      <c r="G14" s="9">
        <v>0.96</v>
      </c>
      <c r="H14" s="9">
        <v>0.85</v>
      </c>
      <c r="I14" s="43">
        <v>0.83</v>
      </c>
      <c r="J14" s="43">
        <v>0.79</v>
      </c>
      <c r="K14" s="30"/>
      <c r="L14" s="43">
        <v>0.82</v>
      </c>
      <c r="M14" s="9">
        <v>0.85</v>
      </c>
      <c r="N14" s="30"/>
      <c r="P14" s="8">
        <f t="shared" si="0"/>
        <v>0.79</v>
      </c>
      <c r="Q14" s="7">
        <f t="shared" si="1"/>
        <v>0.82</v>
      </c>
      <c r="R14" s="7">
        <f t="shared" si="2"/>
        <v>0.83</v>
      </c>
      <c r="S14" s="8">
        <f t="shared" si="3"/>
        <v>2.44</v>
      </c>
      <c r="T14" s="7">
        <f t="shared" si="4"/>
        <v>7</v>
      </c>
      <c r="U14" s="7" t="str">
        <f t="shared" si="5"/>
        <v>YES</v>
      </c>
      <c r="X14" s="30"/>
      <c r="Y14" s="30"/>
      <c r="Z14" s="30"/>
      <c r="AA14" s="43">
        <v>0.99</v>
      </c>
      <c r="AB14" s="30"/>
      <c r="AC14" s="43">
        <v>0.92</v>
      </c>
      <c r="AD14" s="30"/>
      <c r="AE14" s="43">
        <v>0.86</v>
      </c>
      <c r="AF14" s="30"/>
      <c r="AG14" s="30"/>
      <c r="AI14" s="7">
        <f t="shared" si="6"/>
        <v>0.86</v>
      </c>
      <c r="AJ14" s="7">
        <f t="shared" si="7"/>
        <v>0.92</v>
      </c>
      <c r="AK14" s="7">
        <f t="shared" si="8"/>
        <v>0.99</v>
      </c>
      <c r="AL14" s="7">
        <f t="shared" si="9"/>
        <v>2.77</v>
      </c>
      <c r="AM14" s="7">
        <f t="shared" si="10"/>
        <v>3</v>
      </c>
      <c r="AN14" s="7" t="str">
        <f t="shared" si="11"/>
        <v>YES</v>
      </c>
      <c r="AP14" s="15" t="str">
        <f t="shared" si="12"/>
        <v>YES</v>
      </c>
      <c r="AQ14" s="14">
        <f t="shared" si="13"/>
        <v>5.21</v>
      </c>
    </row>
    <row r="15" spans="2:43" x14ac:dyDescent="0.25">
      <c r="B15" s="47" t="s">
        <v>123</v>
      </c>
      <c r="C15" s="48">
        <v>60</v>
      </c>
      <c r="D15" s="47" t="s">
        <v>53</v>
      </c>
      <c r="E15" s="22">
        <v>0.65</v>
      </c>
      <c r="F15" s="32"/>
      <c r="G15" s="21">
        <v>0.86</v>
      </c>
      <c r="H15" s="32"/>
      <c r="I15" s="32"/>
      <c r="J15" s="22">
        <v>0.61</v>
      </c>
      <c r="K15" s="32"/>
      <c r="L15" s="32"/>
      <c r="M15" s="31"/>
      <c r="N15" s="32"/>
      <c r="P15" s="8">
        <f t="shared" si="0"/>
        <v>0.61</v>
      </c>
      <c r="Q15" s="7">
        <f t="shared" si="1"/>
        <v>0.65</v>
      </c>
      <c r="R15" s="7">
        <f t="shared" si="2"/>
        <v>0.86</v>
      </c>
      <c r="S15" s="8">
        <f t="shared" si="3"/>
        <v>2.12</v>
      </c>
      <c r="T15" s="7">
        <f t="shared" si="4"/>
        <v>3</v>
      </c>
      <c r="U15" s="7" t="str">
        <f t="shared" si="5"/>
        <v>YES</v>
      </c>
      <c r="X15" s="30"/>
      <c r="Y15" s="30"/>
      <c r="Z15" s="30"/>
      <c r="AA15" s="30"/>
      <c r="AB15" s="30"/>
      <c r="AC15" s="32"/>
      <c r="AD15" s="30"/>
      <c r="AE15" s="36"/>
      <c r="AF15" s="30"/>
      <c r="AG15" s="30"/>
      <c r="AI15" s="7" t="e">
        <f t="shared" si="6"/>
        <v>#NUM!</v>
      </c>
      <c r="AJ15" s="7" t="e">
        <f t="shared" si="7"/>
        <v>#NUM!</v>
      </c>
      <c r="AK15" s="7" t="e">
        <f t="shared" si="8"/>
        <v>#NUM!</v>
      </c>
      <c r="AL15" s="7" t="e">
        <f t="shared" si="9"/>
        <v>#NUM!</v>
      </c>
      <c r="AM15" s="7">
        <f t="shared" si="10"/>
        <v>0</v>
      </c>
      <c r="AN15" s="7" t="str">
        <f t="shared" si="11"/>
        <v>NO</v>
      </c>
      <c r="AP15" s="15" t="str">
        <f t="shared" si="12"/>
        <v>NO</v>
      </c>
      <c r="AQ15" s="14" t="e">
        <f t="shared" si="13"/>
        <v>#NUM!</v>
      </c>
    </row>
    <row r="16" spans="2:43" x14ac:dyDescent="0.25">
      <c r="B16" s="47" t="s">
        <v>122</v>
      </c>
      <c r="C16" s="48">
        <v>40</v>
      </c>
      <c r="D16" s="47" t="s">
        <v>40</v>
      </c>
      <c r="E16" s="22">
        <v>0.65</v>
      </c>
      <c r="F16" s="32"/>
      <c r="G16" s="32"/>
      <c r="H16" s="32"/>
      <c r="I16" s="32"/>
      <c r="J16" s="32"/>
      <c r="K16" s="32"/>
      <c r="L16" s="32"/>
      <c r="M16" s="32"/>
      <c r="N16" s="32"/>
      <c r="P16" s="8">
        <f t="shared" si="0"/>
        <v>0.65</v>
      </c>
      <c r="Q16" s="7" t="e">
        <f t="shared" si="1"/>
        <v>#NUM!</v>
      </c>
      <c r="R16" s="7" t="e">
        <f t="shared" si="2"/>
        <v>#NUM!</v>
      </c>
      <c r="S16" s="8" t="e">
        <f t="shared" si="3"/>
        <v>#NUM!</v>
      </c>
      <c r="T16" s="7">
        <f t="shared" si="4"/>
        <v>1</v>
      </c>
      <c r="U16" s="7" t="str">
        <f t="shared" si="5"/>
        <v>NO</v>
      </c>
      <c r="X16" s="9">
        <v>0.78</v>
      </c>
      <c r="Y16" s="30"/>
      <c r="Z16" s="30"/>
      <c r="AA16" s="30"/>
      <c r="AB16" s="30"/>
      <c r="AC16" s="30"/>
      <c r="AD16" s="30"/>
      <c r="AE16" s="30"/>
      <c r="AF16" s="30"/>
      <c r="AG16" s="30"/>
      <c r="AI16" s="7">
        <f t="shared" si="6"/>
        <v>0.78</v>
      </c>
      <c r="AJ16" s="7" t="e">
        <f t="shared" si="7"/>
        <v>#NUM!</v>
      </c>
      <c r="AK16" s="7" t="e">
        <f t="shared" si="8"/>
        <v>#NUM!</v>
      </c>
      <c r="AL16" s="7" t="e">
        <f t="shared" si="9"/>
        <v>#NUM!</v>
      </c>
      <c r="AM16" s="7">
        <f t="shared" si="10"/>
        <v>1</v>
      </c>
      <c r="AN16" s="7" t="str">
        <f t="shared" si="11"/>
        <v>NO</v>
      </c>
      <c r="AP16" s="15" t="str">
        <f t="shared" si="12"/>
        <v>NO</v>
      </c>
      <c r="AQ16" s="14" t="e">
        <f t="shared" si="13"/>
        <v>#NUM!</v>
      </c>
    </row>
    <row r="17" spans="2:43" x14ac:dyDescent="0.25">
      <c r="B17" s="47" t="s">
        <v>122</v>
      </c>
      <c r="C17" s="48">
        <v>60</v>
      </c>
      <c r="D17" s="49" t="s">
        <v>125</v>
      </c>
      <c r="E17" s="32"/>
      <c r="F17" s="22">
        <v>0.22</v>
      </c>
      <c r="G17" s="32"/>
      <c r="H17" s="22">
        <v>0.33</v>
      </c>
      <c r="I17" s="22">
        <v>0.38</v>
      </c>
      <c r="J17" s="32"/>
      <c r="K17" s="32"/>
      <c r="L17" s="22">
        <v>0.41</v>
      </c>
      <c r="M17" s="32"/>
      <c r="N17" s="32"/>
      <c r="P17" s="8">
        <f t="shared" si="0"/>
        <v>0.22</v>
      </c>
      <c r="Q17" s="7">
        <f t="shared" si="1"/>
        <v>0.33</v>
      </c>
      <c r="R17" s="7">
        <f t="shared" si="2"/>
        <v>0.38</v>
      </c>
      <c r="S17" s="8">
        <f t="shared" si="3"/>
        <v>0.93</v>
      </c>
      <c r="T17" s="7">
        <f t="shared" si="4"/>
        <v>4</v>
      </c>
      <c r="U17" s="7" t="str">
        <f t="shared" si="5"/>
        <v>YES</v>
      </c>
      <c r="X17" s="30"/>
      <c r="Y17" s="30"/>
      <c r="Z17" s="30"/>
      <c r="AA17" s="9">
        <v>0.61</v>
      </c>
      <c r="AB17" s="30"/>
      <c r="AC17" s="9">
        <v>0.73</v>
      </c>
      <c r="AD17" s="30"/>
      <c r="AE17" s="30"/>
      <c r="AF17" s="30"/>
      <c r="AG17" s="30"/>
      <c r="AI17" s="7">
        <f t="shared" si="6"/>
        <v>0.61</v>
      </c>
      <c r="AJ17" s="7">
        <f t="shared" si="7"/>
        <v>0.73</v>
      </c>
      <c r="AK17" s="7" t="e">
        <f t="shared" si="8"/>
        <v>#NUM!</v>
      </c>
      <c r="AL17" s="7" t="e">
        <f t="shared" si="9"/>
        <v>#NUM!</v>
      </c>
      <c r="AM17" s="7">
        <f t="shared" si="10"/>
        <v>2</v>
      </c>
      <c r="AN17" s="7" t="str">
        <f t="shared" si="11"/>
        <v>NO</v>
      </c>
      <c r="AP17" s="15" t="str">
        <f t="shared" si="12"/>
        <v>NO</v>
      </c>
      <c r="AQ17" s="14" t="e">
        <f t="shared" si="13"/>
        <v>#NUM!</v>
      </c>
    </row>
    <row r="18" spans="2:43" ht="15" customHeight="1" x14ac:dyDescent="0.25">
      <c r="B18" s="47" t="s">
        <v>123</v>
      </c>
      <c r="C18" s="48">
        <v>55</v>
      </c>
      <c r="D18" s="49" t="s">
        <v>126</v>
      </c>
      <c r="E18" s="32"/>
      <c r="F18" s="22">
        <v>0.33</v>
      </c>
      <c r="G18" s="32"/>
      <c r="H18" s="22">
        <v>0.43</v>
      </c>
      <c r="I18" s="22">
        <v>0.51</v>
      </c>
      <c r="J18" s="31"/>
      <c r="K18" s="32"/>
      <c r="L18" s="22">
        <v>0.47</v>
      </c>
      <c r="M18" s="22">
        <v>0.63</v>
      </c>
      <c r="N18" s="32"/>
      <c r="P18" s="8">
        <f t="shared" si="0"/>
        <v>0.33</v>
      </c>
      <c r="Q18" s="7">
        <f t="shared" si="1"/>
        <v>0.43</v>
      </c>
      <c r="R18" s="7">
        <f t="shared" si="2"/>
        <v>0.47</v>
      </c>
      <c r="S18" s="8">
        <f t="shared" si="3"/>
        <v>1.23</v>
      </c>
      <c r="T18" s="7">
        <f t="shared" si="4"/>
        <v>5</v>
      </c>
      <c r="U18" s="7" t="str">
        <f t="shared" si="5"/>
        <v>YES</v>
      </c>
      <c r="X18" s="30"/>
      <c r="Y18" s="30"/>
      <c r="Z18" s="9">
        <v>0.76</v>
      </c>
      <c r="AA18" s="30"/>
      <c r="AB18" s="30"/>
      <c r="AC18" s="30"/>
      <c r="AD18" s="30"/>
      <c r="AE18" s="30"/>
      <c r="AF18" s="30"/>
      <c r="AG18" s="30"/>
      <c r="AI18" s="7">
        <f t="shared" si="6"/>
        <v>0.76</v>
      </c>
      <c r="AJ18" s="7" t="e">
        <f t="shared" si="7"/>
        <v>#NUM!</v>
      </c>
      <c r="AK18" s="7" t="e">
        <f t="shared" si="8"/>
        <v>#NUM!</v>
      </c>
      <c r="AL18" s="7" t="e">
        <f t="shared" si="9"/>
        <v>#NUM!</v>
      </c>
      <c r="AM18" s="7">
        <f t="shared" si="10"/>
        <v>1</v>
      </c>
      <c r="AN18" s="7" t="str">
        <f t="shared" si="11"/>
        <v>NO</v>
      </c>
      <c r="AP18" s="15" t="str">
        <f t="shared" si="12"/>
        <v>NO</v>
      </c>
      <c r="AQ18" s="14" t="e">
        <f t="shared" si="13"/>
        <v>#NUM!</v>
      </c>
    </row>
    <row r="19" spans="2:43" x14ac:dyDescent="0.25">
      <c r="B19" s="47" t="s">
        <v>123</v>
      </c>
      <c r="C19" s="48">
        <v>55</v>
      </c>
      <c r="D19" s="47" t="s">
        <v>131</v>
      </c>
      <c r="E19" s="31"/>
      <c r="F19" s="9">
        <v>0.98</v>
      </c>
      <c r="G19" s="30"/>
      <c r="H19" s="30"/>
      <c r="I19" s="30"/>
      <c r="J19" s="30"/>
      <c r="K19" s="30"/>
      <c r="L19" s="30"/>
      <c r="M19" s="30"/>
      <c r="N19" s="9">
        <v>0.95</v>
      </c>
      <c r="P19" s="8">
        <f t="shared" si="0"/>
        <v>0.95</v>
      </c>
      <c r="Q19" s="7">
        <f t="shared" si="1"/>
        <v>0.98</v>
      </c>
      <c r="R19" s="7" t="e">
        <f t="shared" si="2"/>
        <v>#NUM!</v>
      </c>
      <c r="S19" s="8" t="e">
        <f t="shared" si="3"/>
        <v>#NUM!</v>
      </c>
      <c r="T19" s="7">
        <f t="shared" si="4"/>
        <v>2</v>
      </c>
      <c r="U19" s="7" t="str">
        <f t="shared" si="5"/>
        <v>NO</v>
      </c>
      <c r="X19" s="30"/>
      <c r="Y19" s="30"/>
      <c r="Z19" s="30"/>
      <c r="AA19" s="9">
        <v>1</v>
      </c>
      <c r="AB19" s="30"/>
      <c r="AC19" s="9">
        <v>0.99</v>
      </c>
      <c r="AD19" s="30"/>
      <c r="AE19" s="30"/>
      <c r="AF19" s="30"/>
      <c r="AG19" s="30"/>
      <c r="AI19" s="7">
        <f t="shared" si="6"/>
        <v>0.99</v>
      </c>
      <c r="AJ19" s="7">
        <f t="shared" si="7"/>
        <v>1</v>
      </c>
      <c r="AK19" s="7" t="e">
        <f t="shared" si="8"/>
        <v>#NUM!</v>
      </c>
      <c r="AL19" s="7" t="e">
        <f t="shared" si="9"/>
        <v>#NUM!</v>
      </c>
      <c r="AM19" s="7">
        <f t="shared" si="10"/>
        <v>2</v>
      </c>
      <c r="AN19" s="7" t="str">
        <f t="shared" si="11"/>
        <v>NO</v>
      </c>
      <c r="AP19" s="15" t="str">
        <f t="shared" si="12"/>
        <v>NO</v>
      </c>
      <c r="AQ19" s="14" t="e">
        <f t="shared" si="13"/>
        <v>#NUM!</v>
      </c>
    </row>
    <row r="20" spans="2:43" x14ac:dyDescent="0.25">
      <c r="B20" s="47" t="s">
        <v>123</v>
      </c>
      <c r="C20" s="48">
        <v>45</v>
      </c>
      <c r="D20" s="47" t="s">
        <v>137</v>
      </c>
      <c r="E20" s="32"/>
      <c r="F20" s="30"/>
      <c r="G20" s="9">
        <v>0.73</v>
      </c>
      <c r="H20" s="30"/>
      <c r="I20" s="30"/>
      <c r="J20" s="9">
        <v>0.45</v>
      </c>
      <c r="K20" s="30"/>
      <c r="L20" s="30"/>
      <c r="M20" s="30"/>
      <c r="N20" s="30"/>
      <c r="P20" s="8">
        <f t="shared" si="0"/>
        <v>0.45</v>
      </c>
      <c r="Q20" s="7">
        <f t="shared" si="1"/>
        <v>0.73</v>
      </c>
      <c r="R20" s="7" t="e">
        <f t="shared" si="2"/>
        <v>#NUM!</v>
      </c>
      <c r="S20" s="8" t="e">
        <f t="shared" si="3"/>
        <v>#NUM!</v>
      </c>
      <c r="T20" s="7">
        <f t="shared" si="4"/>
        <v>2</v>
      </c>
      <c r="U20" s="7" t="str">
        <f t="shared" si="5"/>
        <v>NO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I20" s="7" t="e">
        <f t="shared" si="6"/>
        <v>#NUM!</v>
      </c>
      <c r="AJ20" s="7" t="e">
        <f t="shared" si="7"/>
        <v>#NUM!</v>
      </c>
      <c r="AK20" s="7" t="e">
        <f t="shared" si="8"/>
        <v>#NUM!</v>
      </c>
      <c r="AL20" s="7" t="e">
        <f t="shared" si="9"/>
        <v>#NUM!</v>
      </c>
      <c r="AM20" s="7">
        <f t="shared" si="10"/>
        <v>0</v>
      </c>
      <c r="AN20" s="7" t="str">
        <f t="shared" si="11"/>
        <v>NO</v>
      </c>
      <c r="AP20" s="15" t="str">
        <f t="shared" si="12"/>
        <v>NO</v>
      </c>
      <c r="AQ20" s="14" t="e">
        <f t="shared" si="13"/>
        <v>#NUM!</v>
      </c>
    </row>
    <row r="21" spans="2:43" x14ac:dyDescent="0.25">
      <c r="B21" s="47" t="s">
        <v>122</v>
      </c>
      <c r="C21" s="48">
        <v>55</v>
      </c>
      <c r="D21" s="47" t="s">
        <v>138</v>
      </c>
      <c r="E21" s="32"/>
      <c r="F21" s="30"/>
      <c r="G21" s="23">
        <v>0.9</v>
      </c>
      <c r="H21" s="30"/>
      <c r="I21" s="9">
        <v>0.84</v>
      </c>
      <c r="J21" s="30"/>
      <c r="K21" s="30"/>
      <c r="L21" s="30"/>
      <c r="M21" s="9">
        <v>0.84</v>
      </c>
      <c r="N21" s="9">
        <v>0.55000000000000004</v>
      </c>
      <c r="P21" s="8">
        <f t="shared" si="0"/>
        <v>0.55000000000000004</v>
      </c>
      <c r="Q21" s="7">
        <f t="shared" si="1"/>
        <v>0.84</v>
      </c>
      <c r="R21" s="7">
        <f t="shared" si="2"/>
        <v>0.84</v>
      </c>
      <c r="S21" s="8">
        <f t="shared" si="3"/>
        <v>2.23</v>
      </c>
      <c r="T21" s="7">
        <f t="shared" si="4"/>
        <v>4</v>
      </c>
      <c r="U21" s="7" t="str">
        <f t="shared" si="5"/>
        <v>YES</v>
      </c>
      <c r="X21" s="30"/>
      <c r="Y21" s="30"/>
      <c r="Z21" s="30"/>
      <c r="AA21" s="30"/>
      <c r="AB21" s="30"/>
      <c r="AC21" s="30"/>
      <c r="AD21" s="30"/>
      <c r="AE21" s="9">
        <v>0.83</v>
      </c>
      <c r="AF21" s="30"/>
      <c r="AG21" s="9">
        <v>0.92</v>
      </c>
      <c r="AI21" s="7">
        <f t="shared" si="6"/>
        <v>0.83</v>
      </c>
      <c r="AJ21" s="7">
        <f t="shared" si="7"/>
        <v>0.92</v>
      </c>
      <c r="AK21" s="7" t="e">
        <f t="shared" si="8"/>
        <v>#NUM!</v>
      </c>
      <c r="AL21" s="7" t="e">
        <f t="shared" si="9"/>
        <v>#NUM!</v>
      </c>
      <c r="AM21" s="7">
        <f t="shared" si="10"/>
        <v>2</v>
      </c>
      <c r="AN21" s="7" t="str">
        <f t="shared" si="11"/>
        <v>NO</v>
      </c>
      <c r="AP21" s="15" t="str">
        <f t="shared" si="12"/>
        <v>NO</v>
      </c>
      <c r="AQ21" s="14" t="e">
        <f t="shared" si="13"/>
        <v>#NUM!</v>
      </c>
    </row>
    <row r="22" spans="2:43" x14ac:dyDescent="0.25">
      <c r="B22" s="47" t="s">
        <v>122</v>
      </c>
      <c r="C22" s="48">
        <v>60</v>
      </c>
      <c r="D22" s="47" t="s">
        <v>139</v>
      </c>
      <c r="E22" s="32"/>
      <c r="F22" s="30"/>
      <c r="G22" s="9">
        <v>0.95</v>
      </c>
      <c r="H22" s="30"/>
      <c r="I22" s="30"/>
      <c r="J22" s="30"/>
      <c r="K22" s="30"/>
      <c r="L22" s="30"/>
      <c r="M22" s="30"/>
      <c r="N22" s="30"/>
      <c r="P22" s="8">
        <f t="shared" si="0"/>
        <v>0.95</v>
      </c>
      <c r="Q22" s="7" t="e">
        <f t="shared" si="1"/>
        <v>#NUM!</v>
      </c>
      <c r="R22" s="7" t="e">
        <f t="shared" si="2"/>
        <v>#NUM!</v>
      </c>
      <c r="S22" s="8" t="e">
        <f t="shared" si="3"/>
        <v>#NUM!</v>
      </c>
      <c r="T22" s="7">
        <f t="shared" si="4"/>
        <v>1</v>
      </c>
      <c r="U22" s="7" t="str">
        <f t="shared" si="5"/>
        <v>NO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I22" s="7" t="e">
        <f t="shared" si="6"/>
        <v>#NUM!</v>
      </c>
      <c r="AJ22" s="7" t="e">
        <f t="shared" si="7"/>
        <v>#NUM!</v>
      </c>
      <c r="AK22" s="7" t="e">
        <f t="shared" si="8"/>
        <v>#NUM!</v>
      </c>
      <c r="AL22" s="7" t="e">
        <f t="shared" si="9"/>
        <v>#NUM!</v>
      </c>
      <c r="AM22" s="7">
        <f t="shared" si="10"/>
        <v>0</v>
      </c>
      <c r="AN22" s="7" t="str">
        <f t="shared" si="11"/>
        <v>NO</v>
      </c>
      <c r="AP22" s="15" t="str">
        <f t="shared" si="12"/>
        <v>NO</v>
      </c>
      <c r="AQ22" s="14" t="e">
        <f t="shared" si="13"/>
        <v>#NUM!</v>
      </c>
    </row>
    <row r="23" spans="2:43" x14ac:dyDescent="0.25">
      <c r="B23" s="47" t="s">
        <v>122</v>
      </c>
      <c r="C23" s="48">
        <v>40</v>
      </c>
      <c r="D23" s="47" t="s">
        <v>144</v>
      </c>
      <c r="E23" s="32"/>
      <c r="F23" s="30"/>
      <c r="G23" s="30"/>
      <c r="H23" s="30"/>
      <c r="I23" s="30"/>
      <c r="J23" s="30"/>
      <c r="K23" s="30"/>
      <c r="L23" s="9">
        <v>0.36</v>
      </c>
      <c r="M23" s="9">
        <v>0.48</v>
      </c>
      <c r="N23" s="30"/>
      <c r="P23" s="8">
        <f t="shared" si="0"/>
        <v>0.36</v>
      </c>
      <c r="Q23" s="7">
        <f t="shared" si="1"/>
        <v>0.48</v>
      </c>
      <c r="R23" s="7" t="e">
        <f t="shared" si="2"/>
        <v>#NUM!</v>
      </c>
      <c r="S23" s="8" t="e">
        <f t="shared" si="3"/>
        <v>#NUM!</v>
      </c>
      <c r="T23" s="7">
        <f t="shared" si="4"/>
        <v>2</v>
      </c>
      <c r="U23" s="7" t="str">
        <f t="shared" si="5"/>
        <v>NO</v>
      </c>
      <c r="X23" s="30"/>
      <c r="Y23" s="30"/>
      <c r="Z23" s="9">
        <v>0.63</v>
      </c>
      <c r="AA23" s="30"/>
      <c r="AB23" s="9">
        <v>0.56000000000000005</v>
      </c>
      <c r="AC23" s="30"/>
      <c r="AD23" s="30"/>
      <c r="AE23" s="30"/>
      <c r="AF23" s="30"/>
      <c r="AG23" s="30"/>
      <c r="AI23" s="7">
        <f t="shared" si="6"/>
        <v>0.56000000000000005</v>
      </c>
      <c r="AJ23" s="7">
        <f t="shared" si="7"/>
        <v>0.63</v>
      </c>
      <c r="AK23" s="7" t="e">
        <f t="shared" si="8"/>
        <v>#NUM!</v>
      </c>
      <c r="AL23" s="7" t="e">
        <f t="shared" si="9"/>
        <v>#NUM!</v>
      </c>
      <c r="AM23" s="7">
        <f t="shared" si="10"/>
        <v>2</v>
      </c>
      <c r="AN23" s="7" t="str">
        <f t="shared" si="11"/>
        <v>NO</v>
      </c>
      <c r="AP23" s="15" t="str">
        <f t="shared" si="12"/>
        <v>NO</v>
      </c>
      <c r="AQ23" s="14" t="e">
        <f t="shared" si="13"/>
        <v>#NUM!</v>
      </c>
    </row>
    <row r="24" spans="2:43" x14ac:dyDescent="0.25">
      <c r="B24" s="47" t="s">
        <v>122</v>
      </c>
      <c r="C24" s="48">
        <v>35</v>
      </c>
      <c r="D24" s="47" t="s">
        <v>142</v>
      </c>
      <c r="E24" s="32"/>
      <c r="F24" s="30"/>
      <c r="G24" s="30"/>
      <c r="H24" s="9">
        <v>0.28000000000000003</v>
      </c>
      <c r="I24" s="30"/>
      <c r="J24" s="30"/>
      <c r="K24" s="30"/>
      <c r="L24" s="30"/>
      <c r="M24" s="9">
        <v>0.42</v>
      </c>
      <c r="N24" s="30"/>
      <c r="P24" s="8">
        <f t="shared" si="0"/>
        <v>0.28000000000000003</v>
      </c>
      <c r="Q24" s="7">
        <f t="shared" si="1"/>
        <v>0.42</v>
      </c>
      <c r="R24" s="7" t="e">
        <f t="shared" si="2"/>
        <v>#NUM!</v>
      </c>
      <c r="S24" s="8" t="e">
        <f t="shared" si="3"/>
        <v>#NUM!</v>
      </c>
      <c r="T24" s="7">
        <f t="shared" si="4"/>
        <v>2</v>
      </c>
      <c r="U24" s="7" t="str">
        <f t="shared" si="5"/>
        <v>NO</v>
      </c>
      <c r="X24" s="30"/>
      <c r="Y24" s="30"/>
      <c r="Z24" s="9">
        <v>0.64</v>
      </c>
      <c r="AA24" s="30"/>
      <c r="AB24" s="30"/>
      <c r="AC24" s="30"/>
      <c r="AD24" s="30"/>
      <c r="AE24" s="9">
        <v>0.43</v>
      </c>
      <c r="AF24" s="30"/>
      <c r="AG24" s="30"/>
      <c r="AI24" s="7">
        <f t="shared" si="6"/>
        <v>0.43</v>
      </c>
      <c r="AJ24" s="7">
        <f t="shared" si="7"/>
        <v>0.64</v>
      </c>
      <c r="AK24" s="7" t="e">
        <f t="shared" si="8"/>
        <v>#NUM!</v>
      </c>
      <c r="AL24" s="7" t="e">
        <f t="shared" si="9"/>
        <v>#NUM!</v>
      </c>
      <c r="AM24" s="7">
        <f t="shared" si="10"/>
        <v>2</v>
      </c>
      <c r="AN24" s="7" t="str">
        <f t="shared" si="11"/>
        <v>NO</v>
      </c>
      <c r="AP24" s="15" t="str">
        <f t="shared" si="12"/>
        <v>NO</v>
      </c>
      <c r="AQ24" s="14" t="e">
        <f t="shared" si="13"/>
        <v>#NUM!</v>
      </c>
    </row>
    <row r="25" spans="2:43" x14ac:dyDescent="0.25">
      <c r="B25" s="47" t="s">
        <v>122</v>
      </c>
      <c r="C25" s="48" t="s">
        <v>140</v>
      </c>
      <c r="D25" s="47" t="s">
        <v>147</v>
      </c>
      <c r="E25" s="32"/>
      <c r="F25" s="30"/>
      <c r="G25" s="30"/>
      <c r="H25" s="9">
        <v>0.09</v>
      </c>
      <c r="I25" s="30"/>
      <c r="J25" s="30"/>
      <c r="K25" s="30"/>
      <c r="L25" s="30"/>
      <c r="M25" s="30"/>
      <c r="N25" s="30"/>
      <c r="P25" s="8">
        <f t="shared" si="0"/>
        <v>0.09</v>
      </c>
      <c r="Q25" s="7" t="e">
        <f t="shared" si="1"/>
        <v>#NUM!</v>
      </c>
      <c r="R25" s="7" t="e">
        <f t="shared" si="2"/>
        <v>#NUM!</v>
      </c>
      <c r="S25" s="8" t="e">
        <f t="shared" si="3"/>
        <v>#NUM!</v>
      </c>
      <c r="T25" s="7">
        <f t="shared" si="4"/>
        <v>1</v>
      </c>
      <c r="U25" s="7" t="str">
        <f t="shared" si="5"/>
        <v>NO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I25" s="7" t="e">
        <f t="shared" si="6"/>
        <v>#NUM!</v>
      </c>
      <c r="AJ25" s="7" t="e">
        <f t="shared" si="7"/>
        <v>#NUM!</v>
      </c>
      <c r="AK25" s="7" t="e">
        <f t="shared" si="8"/>
        <v>#NUM!</v>
      </c>
      <c r="AL25" s="7" t="e">
        <f t="shared" si="9"/>
        <v>#NUM!</v>
      </c>
      <c r="AM25" s="7">
        <f t="shared" si="10"/>
        <v>0</v>
      </c>
      <c r="AN25" s="7" t="str">
        <f t="shared" si="11"/>
        <v>NO</v>
      </c>
      <c r="AP25" s="15" t="str">
        <f t="shared" si="12"/>
        <v>NO</v>
      </c>
      <c r="AQ25" s="14" t="e">
        <f t="shared" si="13"/>
        <v>#NUM!</v>
      </c>
    </row>
    <row r="26" spans="2:43" x14ac:dyDescent="0.25">
      <c r="B26" s="47" t="s">
        <v>122</v>
      </c>
      <c r="C26" s="48">
        <v>40</v>
      </c>
      <c r="D26" s="47" t="s">
        <v>149</v>
      </c>
      <c r="E26" s="32"/>
      <c r="F26" s="30"/>
      <c r="G26" s="30"/>
      <c r="H26" s="9">
        <v>0.77</v>
      </c>
      <c r="I26" s="9">
        <v>0.79</v>
      </c>
      <c r="J26" s="30"/>
      <c r="K26" s="30"/>
      <c r="L26" s="9">
        <v>0.37</v>
      </c>
      <c r="M26" s="9">
        <v>0.8</v>
      </c>
      <c r="N26" s="30"/>
      <c r="P26" s="8">
        <f t="shared" si="0"/>
        <v>0.37</v>
      </c>
      <c r="Q26" s="7">
        <f t="shared" si="1"/>
        <v>0.77</v>
      </c>
      <c r="R26" s="7">
        <f t="shared" si="2"/>
        <v>0.79</v>
      </c>
      <c r="S26" s="8">
        <f t="shared" si="3"/>
        <v>1.9300000000000002</v>
      </c>
      <c r="T26" s="7">
        <f t="shared" si="4"/>
        <v>4</v>
      </c>
      <c r="U26" s="7" t="str">
        <f t="shared" si="5"/>
        <v>YES</v>
      </c>
      <c r="X26" s="30"/>
      <c r="Y26" s="30"/>
      <c r="Z26" s="30"/>
      <c r="AA26" s="30"/>
      <c r="AB26" s="30"/>
      <c r="AC26" s="9">
        <v>0.93</v>
      </c>
      <c r="AD26" s="30"/>
      <c r="AE26" s="30"/>
      <c r="AF26" s="30"/>
      <c r="AG26" s="30"/>
      <c r="AI26" s="7">
        <f t="shared" si="6"/>
        <v>0.93</v>
      </c>
      <c r="AJ26" s="7" t="e">
        <f t="shared" si="7"/>
        <v>#NUM!</v>
      </c>
      <c r="AK26" s="7" t="e">
        <f t="shared" si="8"/>
        <v>#NUM!</v>
      </c>
      <c r="AL26" s="7" t="e">
        <f t="shared" si="9"/>
        <v>#NUM!</v>
      </c>
      <c r="AM26" s="7">
        <f t="shared" si="10"/>
        <v>1</v>
      </c>
      <c r="AN26" s="7" t="str">
        <f t="shared" si="11"/>
        <v>NO</v>
      </c>
      <c r="AP26" s="15" t="str">
        <f t="shared" si="12"/>
        <v>NO</v>
      </c>
      <c r="AQ26" s="14" t="e">
        <f t="shared" si="13"/>
        <v>#NUM!</v>
      </c>
    </row>
    <row r="27" spans="2:43" x14ac:dyDescent="0.25">
      <c r="B27" s="47" t="s">
        <v>123</v>
      </c>
      <c r="C27" s="48">
        <v>45</v>
      </c>
      <c r="D27" s="47" t="s">
        <v>151</v>
      </c>
      <c r="E27" s="31"/>
      <c r="F27" s="36"/>
      <c r="G27" s="30"/>
      <c r="H27" s="9">
        <v>0.96</v>
      </c>
      <c r="I27" s="30"/>
      <c r="J27" s="30"/>
      <c r="K27" s="30"/>
      <c r="L27" s="30"/>
      <c r="M27" s="30"/>
      <c r="N27" s="30"/>
      <c r="P27" s="8">
        <f t="shared" si="0"/>
        <v>0.96</v>
      </c>
      <c r="Q27" s="7" t="e">
        <f t="shared" si="1"/>
        <v>#NUM!</v>
      </c>
      <c r="R27" s="7" t="e">
        <f t="shared" si="2"/>
        <v>#NUM!</v>
      </c>
      <c r="S27" s="8" t="e">
        <f t="shared" si="3"/>
        <v>#NUM!</v>
      </c>
      <c r="T27" s="7">
        <f t="shared" si="4"/>
        <v>1</v>
      </c>
      <c r="U27" s="7" t="str">
        <f t="shared" si="5"/>
        <v>NO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I27" s="7" t="e">
        <f t="shared" si="6"/>
        <v>#NUM!</v>
      </c>
      <c r="AJ27" s="7" t="e">
        <f t="shared" si="7"/>
        <v>#NUM!</v>
      </c>
      <c r="AK27" s="7" t="e">
        <f t="shared" si="8"/>
        <v>#NUM!</v>
      </c>
      <c r="AL27" s="7" t="e">
        <f t="shared" si="9"/>
        <v>#NUM!</v>
      </c>
      <c r="AM27" s="7">
        <f t="shared" si="10"/>
        <v>0</v>
      </c>
      <c r="AN27" s="7" t="str">
        <f t="shared" si="11"/>
        <v>NO</v>
      </c>
      <c r="AP27" s="15" t="str">
        <f t="shared" si="12"/>
        <v>NO</v>
      </c>
      <c r="AQ27" s="14" t="e">
        <f t="shared" si="13"/>
        <v>#NUM!</v>
      </c>
    </row>
    <row r="28" spans="2:43" x14ac:dyDescent="0.25">
      <c r="B28" s="47" t="s">
        <v>122</v>
      </c>
      <c r="C28" s="48">
        <v>60</v>
      </c>
      <c r="D28" s="47" t="s">
        <v>152</v>
      </c>
      <c r="E28" s="32"/>
      <c r="F28" s="30"/>
      <c r="G28" s="30"/>
      <c r="H28" s="23">
        <v>1</v>
      </c>
      <c r="I28" s="30"/>
      <c r="J28" s="30"/>
      <c r="K28" s="30"/>
      <c r="L28" s="30"/>
      <c r="M28" s="30"/>
      <c r="N28" s="30"/>
      <c r="P28" s="8">
        <f t="shared" si="0"/>
        <v>1</v>
      </c>
      <c r="Q28" s="7" t="e">
        <f t="shared" si="1"/>
        <v>#NUM!</v>
      </c>
      <c r="R28" s="7" t="e">
        <f t="shared" si="2"/>
        <v>#NUM!</v>
      </c>
      <c r="S28" s="8" t="e">
        <f t="shared" si="3"/>
        <v>#NUM!</v>
      </c>
      <c r="T28" s="7">
        <f t="shared" si="4"/>
        <v>1</v>
      </c>
      <c r="U28" s="7" t="str">
        <f t="shared" si="5"/>
        <v>NO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I28" s="7" t="e">
        <f t="shared" si="6"/>
        <v>#NUM!</v>
      </c>
      <c r="AJ28" s="7" t="e">
        <f t="shared" si="7"/>
        <v>#NUM!</v>
      </c>
      <c r="AK28" s="7" t="e">
        <f t="shared" si="8"/>
        <v>#NUM!</v>
      </c>
      <c r="AL28" s="7" t="e">
        <f t="shared" si="9"/>
        <v>#NUM!</v>
      </c>
      <c r="AM28" s="7">
        <f t="shared" si="10"/>
        <v>0</v>
      </c>
      <c r="AN28" s="7" t="str">
        <f t="shared" si="11"/>
        <v>NO</v>
      </c>
      <c r="AP28" s="15" t="str">
        <f t="shared" si="12"/>
        <v>NO</v>
      </c>
      <c r="AQ28" s="14" t="e">
        <f t="shared" si="13"/>
        <v>#NUM!</v>
      </c>
    </row>
    <row r="29" spans="2:43" x14ac:dyDescent="0.25">
      <c r="B29" s="47" t="s">
        <v>123</v>
      </c>
      <c r="C29" s="48"/>
      <c r="D29" s="47" t="s">
        <v>156</v>
      </c>
      <c r="E29" s="32"/>
      <c r="F29" s="32"/>
      <c r="G29" s="32"/>
      <c r="H29" s="32"/>
      <c r="I29" s="22">
        <v>0.69</v>
      </c>
      <c r="J29" s="32"/>
      <c r="K29" s="32"/>
      <c r="L29" s="31"/>
      <c r="M29" s="32"/>
      <c r="N29" s="32"/>
      <c r="P29" s="8">
        <f t="shared" si="0"/>
        <v>0.69</v>
      </c>
      <c r="Q29" s="7" t="e">
        <f t="shared" si="1"/>
        <v>#NUM!</v>
      </c>
      <c r="R29" s="7" t="e">
        <f t="shared" si="2"/>
        <v>#NUM!</v>
      </c>
      <c r="S29" s="8" t="e">
        <f t="shared" si="3"/>
        <v>#NUM!</v>
      </c>
      <c r="T29" s="7">
        <f t="shared" si="4"/>
        <v>1</v>
      </c>
      <c r="U29" s="7" t="str">
        <f t="shared" si="5"/>
        <v>NO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I29" s="7" t="e">
        <f t="shared" si="6"/>
        <v>#NUM!</v>
      </c>
      <c r="AJ29" s="7" t="e">
        <f t="shared" si="7"/>
        <v>#NUM!</v>
      </c>
      <c r="AK29" s="7" t="e">
        <f t="shared" si="8"/>
        <v>#NUM!</v>
      </c>
      <c r="AL29" s="7" t="e">
        <f t="shared" si="9"/>
        <v>#NUM!</v>
      </c>
      <c r="AM29" s="7">
        <f t="shared" si="10"/>
        <v>0</v>
      </c>
      <c r="AN29" s="7" t="str">
        <f t="shared" si="11"/>
        <v>NO</v>
      </c>
      <c r="AP29" s="15" t="str">
        <f t="shared" si="12"/>
        <v>NO</v>
      </c>
      <c r="AQ29" s="14" t="e">
        <f t="shared" si="13"/>
        <v>#NUM!</v>
      </c>
    </row>
    <row r="30" spans="2:43" x14ac:dyDescent="0.25">
      <c r="B30" s="47" t="s">
        <v>122</v>
      </c>
      <c r="C30" s="48">
        <v>50</v>
      </c>
      <c r="D30" s="47" t="s">
        <v>158</v>
      </c>
      <c r="E30" s="32"/>
      <c r="F30" s="32"/>
      <c r="G30" s="32"/>
      <c r="H30" s="32"/>
      <c r="I30" s="32"/>
      <c r="J30" s="21">
        <v>0.2</v>
      </c>
      <c r="K30" s="32"/>
      <c r="L30" s="32"/>
      <c r="M30" s="32"/>
      <c r="N30" s="32"/>
      <c r="P30" s="8">
        <f t="shared" si="0"/>
        <v>0.2</v>
      </c>
      <c r="Q30" s="7" t="e">
        <f t="shared" si="1"/>
        <v>#NUM!</v>
      </c>
      <c r="R30" s="7" t="e">
        <f t="shared" si="2"/>
        <v>#NUM!</v>
      </c>
      <c r="S30" s="8" t="e">
        <f t="shared" si="3"/>
        <v>#NUM!</v>
      </c>
      <c r="T30" s="7">
        <f t="shared" si="4"/>
        <v>1</v>
      </c>
      <c r="U30" s="7" t="str">
        <f t="shared" si="5"/>
        <v>NO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I30" s="7" t="e">
        <f t="shared" si="6"/>
        <v>#NUM!</v>
      </c>
      <c r="AJ30" s="7" t="e">
        <f t="shared" si="7"/>
        <v>#NUM!</v>
      </c>
      <c r="AK30" s="7" t="e">
        <f t="shared" si="8"/>
        <v>#NUM!</v>
      </c>
      <c r="AL30" s="7" t="e">
        <f t="shared" si="9"/>
        <v>#NUM!</v>
      </c>
      <c r="AM30" s="7">
        <f t="shared" si="10"/>
        <v>0</v>
      </c>
      <c r="AN30" s="7" t="str">
        <f t="shared" si="11"/>
        <v>NO</v>
      </c>
      <c r="AP30" s="15" t="str">
        <f t="shared" si="12"/>
        <v>NO</v>
      </c>
      <c r="AQ30" s="14" t="e">
        <f t="shared" si="13"/>
        <v>#NUM!</v>
      </c>
    </row>
    <row r="31" spans="2:43" x14ac:dyDescent="0.25">
      <c r="B31" s="47" t="s">
        <v>123</v>
      </c>
      <c r="C31" s="48">
        <v>45</v>
      </c>
      <c r="D31" s="47" t="s">
        <v>159</v>
      </c>
      <c r="E31" s="32"/>
      <c r="F31" s="32"/>
      <c r="G31" s="32"/>
      <c r="H31" s="32"/>
      <c r="I31" s="32"/>
      <c r="J31" s="22">
        <v>0.51</v>
      </c>
      <c r="K31" s="32"/>
      <c r="L31" s="32"/>
      <c r="M31" s="32"/>
      <c r="N31" s="32"/>
      <c r="P31" s="8">
        <f t="shared" si="0"/>
        <v>0.51</v>
      </c>
      <c r="Q31" s="7" t="e">
        <f t="shared" si="1"/>
        <v>#NUM!</v>
      </c>
      <c r="R31" s="7" t="e">
        <f t="shared" si="2"/>
        <v>#NUM!</v>
      </c>
      <c r="S31" s="8" t="e">
        <f t="shared" si="3"/>
        <v>#NUM!</v>
      </c>
      <c r="T31" s="7">
        <f t="shared" si="4"/>
        <v>1</v>
      </c>
      <c r="U31" s="7" t="str">
        <f t="shared" si="5"/>
        <v>NO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I31" s="7" t="e">
        <f t="shared" si="6"/>
        <v>#NUM!</v>
      </c>
      <c r="AJ31" s="7" t="e">
        <f t="shared" si="7"/>
        <v>#NUM!</v>
      </c>
      <c r="AK31" s="7" t="e">
        <f t="shared" si="8"/>
        <v>#NUM!</v>
      </c>
      <c r="AL31" s="7" t="e">
        <f t="shared" si="9"/>
        <v>#NUM!</v>
      </c>
      <c r="AM31" s="7">
        <f t="shared" si="10"/>
        <v>0</v>
      </c>
      <c r="AN31" s="7" t="str">
        <f t="shared" si="11"/>
        <v>NO</v>
      </c>
      <c r="AP31" s="15" t="str">
        <f t="shared" si="12"/>
        <v>NO</v>
      </c>
      <c r="AQ31" s="14" t="e">
        <f t="shared" si="13"/>
        <v>#NUM!</v>
      </c>
    </row>
    <row r="32" spans="2:43" x14ac:dyDescent="0.25">
      <c r="B32" s="47" t="s">
        <v>123</v>
      </c>
      <c r="C32" s="48">
        <v>35</v>
      </c>
      <c r="D32" s="47" t="s">
        <v>162</v>
      </c>
      <c r="E32" s="32"/>
      <c r="F32" s="32"/>
      <c r="G32" s="32"/>
      <c r="H32" s="32"/>
      <c r="I32" s="32"/>
      <c r="J32" s="22">
        <v>0.59</v>
      </c>
      <c r="K32" s="32"/>
      <c r="L32" s="32"/>
      <c r="M32" s="32"/>
      <c r="N32" s="32"/>
      <c r="P32" s="8">
        <f t="shared" si="0"/>
        <v>0.59</v>
      </c>
      <c r="Q32" s="7" t="e">
        <f t="shared" si="1"/>
        <v>#NUM!</v>
      </c>
      <c r="R32" s="7" t="e">
        <f t="shared" si="2"/>
        <v>#NUM!</v>
      </c>
      <c r="S32" s="8" t="e">
        <f t="shared" si="3"/>
        <v>#NUM!</v>
      </c>
      <c r="T32" s="7">
        <f t="shared" si="4"/>
        <v>1</v>
      </c>
      <c r="U32" s="7" t="str">
        <f t="shared" si="5"/>
        <v>NO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I32" s="7" t="e">
        <f t="shared" si="6"/>
        <v>#NUM!</v>
      </c>
      <c r="AJ32" s="7" t="e">
        <f t="shared" si="7"/>
        <v>#NUM!</v>
      </c>
      <c r="AK32" s="7" t="e">
        <f t="shared" si="8"/>
        <v>#NUM!</v>
      </c>
      <c r="AL32" s="7" t="e">
        <f t="shared" si="9"/>
        <v>#NUM!</v>
      </c>
      <c r="AM32" s="7">
        <f t="shared" si="10"/>
        <v>0</v>
      </c>
      <c r="AN32" s="7" t="str">
        <f t="shared" si="11"/>
        <v>NO</v>
      </c>
      <c r="AP32" s="15" t="str">
        <f t="shared" si="12"/>
        <v>NO</v>
      </c>
      <c r="AQ32" s="14" t="e">
        <f t="shared" si="13"/>
        <v>#NUM!</v>
      </c>
    </row>
    <row r="33" spans="2:43" x14ac:dyDescent="0.25">
      <c r="B33" s="47" t="s">
        <v>123</v>
      </c>
      <c r="C33" s="48">
        <v>50</v>
      </c>
      <c r="D33" s="47" t="s">
        <v>161</v>
      </c>
      <c r="E33" s="32"/>
      <c r="F33" s="32"/>
      <c r="G33" s="32"/>
      <c r="H33" s="32"/>
      <c r="I33" s="32"/>
      <c r="J33" s="22">
        <v>0.61</v>
      </c>
      <c r="K33" s="32"/>
      <c r="L33" s="32"/>
      <c r="M33" s="32"/>
      <c r="N33" s="32"/>
      <c r="P33" s="8">
        <f t="shared" si="0"/>
        <v>0.61</v>
      </c>
      <c r="Q33" s="7" t="e">
        <f t="shared" si="1"/>
        <v>#NUM!</v>
      </c>
      <c r="R33" s="7" t="e">
        <f t="shared" si="2"/>
        <v>#NUM!</v>
      </c>
      <c r="S33" s="8" t="e">
        <f t="shared" si="3"/>
        <v>#NUM!</v>
      </c>
      <c r="T33" s="7">
        <f t="shared" si="4"/>
        <v>1</v>
      </c>
      <c r="U33" s="7" t="str">
        <f t="shared" si="5"/>
        <v>NO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I33" s="7" t="e">
        <f t="shared" si="6"/>
        <v>#NUM!</v>
      </c>
      <c r="AJ33" s="7" t="e">
        <f t="shared" si="7"/>
        <v>#NUM!</v>
      </c>
      <c r="AK33" s="7" t="e">
        <f t="shared" si="8"/>
        <v>#NUM!</v>
      </c>
      <c r="AL33" s="7" t="e">
        <f t="shared" si="9"/>
        <v>#NUM!</v>
      </c>
      <c r="AM33" s="7">
        <f t="shared" si="10"/>
        <v>0</v>
      </c>
      <c r="AN33" s="7" t="str">
        <f t="shared" si="11"/>
        <v>NO</v>
      </c>
      <c r="AP33" s="15" t="str">
        <f t="shared" si="12"/>
        <v>NO</v>
      </c>
      <c r="AQ33" s="14" t="e">
        <f t="shared" si="13"/>
        <v>#NUM!</v>
      </c>
    </row>
    <row r="34" spans="2:43" x14ac:dyDescent="0.25">
      <c r="B34" s="47" t="s">
        <v>122</v>
      </c>
      <c r="C34" s="48" t="s">
        <v>140</v>
      </c>
      <c r="D34" s="47" t="s">
        <v>164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P34" s="8" t="e">
        <f t="shared" si="0"/>
        <v>#NUM!</v>
      </c>
      <c r="Q34" s="7" t="e">
        <f t="shared" si="1"/>
        <v>#NUM!</v>
      </c>
      <c r="R34" s="7" t="e">
        <f t="shared" si="2"/>
        <v>#NUM!</v>
      </c>
      <c r="S34" s="8" t="e">
        <f t="shared" si="3"/>
        <v>#NUM!</v>
      </c>
      <c r="T34" s="7">
        <f t="shared" si="4"/>
        <v>0</v>
      </c>
      <c r="U34" s="7" t="str">
        <f t="shared" si="5"/>
        <v>NO</v>
      </c>
      <c r="X34" s="30"/>
      <c r="Y34" s="30"/>
      <c r="Z34" s="30"/>
      <c r="AA34" s="9">
        <v>0.96</v>
      </c>
      <c r="AB34" s="30"/>
      <c r="AC34" s="30"/>
      <c r="AD34" s="30"/>
      <c r="AE34" s="30"/>
      <c r="AF34" s="30"/>
      <c r="AG34" s="30"/>
      <c r="AI34" s="7">
        <f t="shared" si="6"/>
        <v>0.96</v>
      </c>
      <c r="AJ34" s="7" t="e">
        <f t="shared" si="7"/>
        <v>#NUM!</v>
      </c>
      <c r="AK34" s="7" t="e">
        <f t="shared" si="8"/>
        <v>#NUM!</v>
      </c>
      <c r="AL34" s="7" t="e">
        <f t="shared" si="9"/>
        <v>#NUM!</v>
      </c>
      <c r="AM34" s="7">
        <f t="shared" si="10"/>
        <v>1</v>
      </c>
      <c r="AN34" s="7" t="str">
        <f t="shared" si="11"/>
        <v>NO</v>
      </c>
      <c r="AP34" s="15" t="str">
        <f t="shared" si="12"/>
        <v>NO</v>
      </c>
      <c r="AQ34" s="14" t="e">
        <f t="shared" si="13"/>
        <v>#NUM!</v>
      </c>
    </row>
    <row r="35" spans="2:43" x14ac:dyDescent="0.25">
      <c r="B35" s="47" t="s">
        <v>122</v>
      </c>
      <c r="C35" s="48" t="s">
        <v>140</v>
      </c>
      <c r="D35" s="47" t="s">
        <v>274</v>
      </c>
      <c r="E35" s="32"/>
      <c r="F35" s="32"/>
      <c r="G35" s="32"/>
      <c r="H35" s="32"/>
      <c r="I35" s="32"/>
      <c r="J35" s="32"/>
      <c r="K35" s="32"/>
      <c r="L35" s="32"/>
      <c r="M35" s="32"/>
      <c r="N35" s="22">
        <v>0.14000000000000001</v>
      </c>
      <c r="P35" s="8">
        <f t="shared" si="0"/>
        <v>0.14000000000000001</v>
      </c>
      <c r="Q35" s="7" t="e">
        <f t="shared" si="1"/>
        <v>#NUM!</v>
      </c>
      <c r="R35" s="7" t="e">
        <f t="shared" si="2"/>
        <v>#NUM!</v>
      </c>
      <c r="S35" s="8" t="e">
        <f t="shared" si="3"/>
        <v>#NUM!</v>
      </c>
      <c r="T35" s="7">
        <f t="shared" si="4"/>
        <v>1</v>
      </c>
      <c r="U35" s="7" t="str">
        <f t="shared" si="5"/>
        <v>NO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I35" s="7" t="e">
        <f t="shared" si="6"/>
        <v>#NUM!</v>
      </c>
      <c r="AJ35" s="7" t="e">
        <f t="shared" si="7"/>
        <v>#NUM!</v>
      </c>
      <c r="AK35" s="7" t="e">
        <f t="shared" si="8"/>
        <v>#NUM!</v>
      </c>
      <c r="AL35" s="7" t="e">
        <f t="shared" si="9"/>
        <v>#NUM!</v>
      </c>
      <c r="AM35" s="7">
        <f t="shared" si="10"/>
        <v>0</v>
      </c>
      <c r="AN35" s="7" t="str">
        <f t="shared" si="11"/>
        <v>NO</v>
      </c>
      <c r="AP35" s="15" t="str">
        <f t="shared" si="12"/>
        <v>NO</v>
      </c>
      <c r="AQ35" s="14" t="e">
        <f t="shared" si="13"/>
        <v>#NUM!</v>
      </c>
    </row>
    <row r="36" spans="2:43" x14ac:dyDescent="0.25">
      <c r="B36" s="47" t="s">
        <v>122</v>
      </c>
      <c r="C36" s="48">
        <v>65</v>
      </c>
      <c r="D36" s="47" t="s">
        <v>132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8" t="e">
        <f t="shared" si="0"/>
        <v>#NUM!</v>
      </c>
      <c r="Q36" s="7" t="e">
        <f t="shared" si="1"/>
        <v>#NUM!</v>
      </c>
      <c r="R36" s="7" t="e">
        <f t="shared" si="2"/>
        <v>#NUM!</v>
      </c>
      <c r="S36" s="8" t="e">
        <f t="shared" si="3"/>
        <v>#NUM!</v>
      </c>
      <c r="T36" s="7">
        <f t="shared" si="4"/>
        <v>0</v>
      </c>
      <c r="U36" s="7" t="str">
        <f t="shared" si="5"/>
        <v>NO</v>
      </c>
      <c r="X36" s="30"/>
      <c r="Y36" s="30"/>
      <c r="Z36" s="30"/>
      <c r="AA36" s="30"/>
      <c r="AB36" s="30"/>
      <c r="AC36" s="30"/>
      <c r="AD36" s="30"/>
      <c r="AE36" s="57">
        <v>0.76</v>
      </c>
      <c r="AF36" s="57">
        <v>0.93</v>
      </c>
      <c r="AG36" s="30"/>
      <c r="AI36" s="7">
        <f t="shared" si="6"/>
        <v>0.76</v>
      </c>
      <c r="AJ36" s="7">
        <f t="shared" si="7"/>
        <v>0.93</v>
      </c>
      <c r="AK36" s="7" t="e">
        <f t="shared" si="8"/>
        <v>#NUM!</v>
      </c>
      <c r="AL36" s="7" t="e">
        <f t="shared" si="9"/>
        <v>#NUM!</v>
      </c>
      <c r="AM36" s="7">
        <f t="shared" si="10"/>
        <v>2</v>
      </c>
      <c r="AN36" s="7" t="str">
        <f t="shared" si="11"/>
        <v>NO</v>
      </c>
      <c r="AP36" s="15" t="str">
        <f t="shared" si="12"/>
        <v>NO</v>
      </c>
      <c r="AQ36" s="14" t="e">
        <f t="shared" si="13"/>
        <v>#NUM!</v>
      </c>
    </row>
    <row r="40" spans="2:43" x14ac:dyDescent="0.25">
      <c r="G40" s="41"/>
      <c r="H40" s="41"/>
      <c r="I40" s="41"/>
      <c r="J40" s="42"/>
    </row>
    <row r="41" spans="2:43" x14ac:dyDescent="0.25">
      <c r="G41" s="41"/>
      <c r="H41" s="41"/>
      <c r="I41" s="41"/>
      <c r="J41" s="42"/>
    </row>
    <row r="42" spans="2:43" x14ac:dyDescent="0.25">
      <c r="G42" s="41"/>
      <c r="H42" s="41"/>
      <c r="I42" s="41"/>
      <c r="J42" s="42"/>
    </row>
    <row r="43" spans="2:43" x14ac:dyDescent="0.25">
      <c r="G43" s="41"/>
      <c r="H43" s="41"/>
      <c r="I43" s="41"/>
      <c r="J43" s="42"/>
    </row>
    <row r="44" spans="2:43" x14ac:dyDescent="0.25">
      <c r="G44" s="41"/>
      <c r="H44" s="41"/>
      <c r="I44" s="41"/>
      <c r="J44" s="42"/>
    </row>
    <row r="45" spans="2:43" x14ac:dyDescent="0.25">
      <c r="G45" s="41"/>
      <c r="H45" s="41"/>
      <c r="I45" s="41"/>
      <c r="J45" s="42"/>
    </row>
    <row r="46" spans="2:43" x14ac:dyDescent="0.25">
      <c r="G46" s="41"/>
      <c r="H46" s="41"/>
      <c r="I46" s="41"/>
      <c r="J46" s="42"/>
    </row>
    <row r="47" spans="2:43" x14ac:dyDescent="0.25">
      <c r="G47" s="41"/>
      <c r="H47" s="41"/>
      <c r="I47" s="41"/>
      <c r="J47" s="42"/>
    </row>
    <row r="48" spans="2:43" x14ac:dyDescent="0.25">
      <c r="G48" s="41"/>
      <c r="H48" s="41"/>
      <c r="I48" s="41"/>
      <c r="J48" s="42"/>
    </row>
    <row r="49" spans="7:10" x14ac:dyDescent="0.25">
      <c r="G49" s="41"/>
      <c r="H49" s="41"/>
      <c r="I49" s="41"/>
      <c r="J49" s="42"/>
    </row>
    <row r="50" spans="7:10" x14ac:dyDescent="0.25">
      <c r="G50" s="41"/>
      <c r="H50" s="41"/>
      <c r="I50" s="41"/>
      <c r="J50" s="42"/>
    </row>
    <row r="51" spans="7:10" x14ac:dyDescent="0.25">
      <c r="G51" s="41"/>
      <c r="H51" s="41"/>
      <c r="I51" s="41"/>
      <c r="J51" s="42"/>
    </row>
    <row r="52" spans="7:10" x14ac:dyDescent="0.25">
      <c r="G52" s="41"/>
      <c r="H52" s="41"/>
      <c r="I52" s="41"/>
      <c r="J52" s="42"/>
    </row>
    <row r="53" spans="7:10" x14ac:dyDescent="0.25">
      <c r="G53" s="41"/>
      <c r="H53" s="41"/>
      <c r="I53" s="41"/>
      <c r="J53" s="42"/>
    </row>
  </sheetData>
  <sortState xmlns:xlrd2="http://schemas.microsoft.com/office/spreadsheetml/2017/richdata2" ref="B6:AQ34">
    <sortCondition ref="AQ6:AQ34"/>
  </sortState>
  <mergeCells count="6">
    <mergeCell ref="AP4:AQ4"/>
    <mergeCell ref="B1:N2"/>
    <mergeCell ref="E4:N4"/>
    <mergeCell ref="P4:U4"/>
    <mergeCell ref="X4:AG4"/>
    <mergeCell ref="AI4:AN4"/>
  </mergeCells>
  <pageMargins left="0.7" right="0.7" top="0.75" bottom="0.75" header="0.3" footer="0.3"/>
  <pageSetup paperSize="9" scale="4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8B89-9C1B-433A-8973-11F5145978B5}">
  <sheetPr>
    <pageSetUpPr fitToPage="1"/>
  </sheetPr>
  <dimension ref="B2:K26"/>
  <sheetViews>
    <sheetView workbookViewId="0">
      <selection activeCell="F34" sqref="F34"/>
    </sheetView>
  </sheetViews>
  <sheetFormatPr defaultColWidth="8.875" defaultRowHeight="15.75" x14ac:dyDescent="0.25"/>
  <cols>
    <col min="2" max="2" width="12.5" customWidth="1"/>
    <col min="3" max="3" width="10.375" bestFit="1" customWidth="1"/>
    <col min="4" max="4" width="28.375" bestFit="1" customWidth="1"/>
    <col min="5" max="5" width="12.375" customWidth="1"/>
    <col min="6" max="6" width="11.625" bestFit="1" customWidth="1"/>
    <col min="7" max="7" width="16.5" bestFit="1" customWidth="1"/>
    <col min="10" max="10" width="29.625" customWidth="1"/>
  </cols>
  <sheetData>
    <row r="2" spans="2:11" x14ac:dyDescent="0.25">
      <c r="B2" s="2" t="s">
        <v>59</v>
      </c>
    </row>
    <row r="4" spans="2:11" x14ac:dyDescent="0.25">
      <c r="B4" s="17" t="s">
        <v>33</v>
      </c>
      <c r="C4" s="17" t="s">
        <v>34</v>
      </c>
      <c r="D4" s="17" t="s">
        <v>3</v>
      </c>
      <c r="E4" s="17" t="s">
        <v>4</v>
      </c>
      <c r="F4" s="17" t="s">
        <v>5</v>
      </c>
      <c r="G4" s="17" t="s">
        <v>32</v>
      </c>
      <c r="H4" s="17" t="s">
        <v>15</v>
      </c>
      <c r="I4" s="17" t="s">
        <v>14</v>
      </c>
      <c r="J4" s="17" t="s">
        <v>13</v>
      </c>
      <c r="K4" s="24" t="s">
        <v>31</v>
      </c>
    </row>
    <row r="5" spans="2:11" x14ac:dyDescent="0.25">
      <c r="B5" s="33">
        <v>44968</v>
      </c>
      <c r="C5" s="34" t="s">
        <v>74</v>
      </c>
      <c r="D5" s="34" t="s">
        <v>26</v>
      </c>
      <c r="E5" s="34" t="s">
        <v>79</v>
      </c>
      <c r="F5" s="34" t="s">
        <v>37</v>
      </c>
      <c r="G5" s="34"/>
      <c r="H5" s="34"/>
      <c r="I5" s="34" t="s">
        <v>81</v>
      </c>
      <c r="J5" s="34" t="s">
        <v>27</v>
      </c>
      <c r="K5" s="35">
        <v>30</v>
      </c>
    </row>
    <row r="6" spans="2:11" x14ac:dyDescent="0.25">
      <c r="B6" s="33">
        <v>44975</v>
      </c>
      <c r="C6" s="34" t="s">
        <v>74</v>
      </c>
      <c r="D6" s="34" t="s">
        <v>78</v>
      </c>
      <c r="E6" s="34" t="s">
        <v>24</v>
      </c>
      <c r="F6" s="34" t="s">
        <v>55</v>
      </c>
      <c r="G6" s="34" t="s">
        <v>12</v>
      </c>
      <c r="H6" s="34" t="s">
        <v>84</v>
      </c>
      <c r="I6" s="34" t="s">
        <v>82</v>
      </c>
      <c r="J6" s="34" t="s">
        <v>83</v>
      </c>
      <c r="K6" s="35">
        <v>7</v>
      </c>
    </row>
    <row r="7" spans="2:11" x14ac:dyDescent="0.25">
      <c r="B7" s="33">
        <v>44990</v>
      </c>
      <c r="C7" s="34" t="s">
        <v>75</v>
      </c>
      <c r="D7" s="34" t="s">
        <v>80</v>
      </c>
      <c r="E7" s="34" t="s">
        <v>24</v>
      </c>
      <c r="F7" s="34" t="s">
        <v>37</v>
      </c>
      <c r="G7" s="34"/>
      <c r="H7" s="34"/>
      <c r="I7" s="34" t="s">
        <v>81</v>
      </c>
      <c r="J7" s="34" t="s">
        <v>107</v>
      </c>
      <c r="K7" s="35">
        <v>13.2</v>
      </c>
    </row>
    <row r="8" spans="2:11" x14ac:dyDescent="0.25">
      <c r="B8" s="33">
        <v>45024</v>
      </c>
      <c r="C8" s="33" t="s">
        <v>74</v>
      </c>
      <c r="D8" s="33" t="s">
        <v>66</v>
      </c>
      <c r="E8" s="33" t="s">
        <v>25</v>
      </c>
      <c r="F8" s="33" t="s">
        <v>55</v>
      </c>
      <c r="G8" s="33" t="s">
        <v>8</v>
      </c>
      <c r="H8" s="33" t="s">
        <v>84</v>
      </c>
      <c r="I8" s="33" t="s">
        <v>86</v>
      </c>
      <c r="J8" s="33" t="s">
        <v>85</v>
      </c>
      <c r="K8" s="35">
        <v>6</v>
      </c>
    </row>
    <row r="9" spans="2:11" x14ac:dyDescent="0.25">
      <c r="B9" s="33">
        <v>45032</v>
      </c>
      <c r="C9" s="33" t="s">
        <v>75</v>
      </c>
      <c r="D9" s="33" t="s">
        <v>61</v>
      </c>
      <c r="E9" s="33" t="s">
        <v>57</v>
      </c>
      <c r="F9" s="33" t="s">
        <v>37</v>
      </c>
      <c r="G9" s="33"/>
      <c r="H9" s="33"/>
      <c r="I9" s="33"/>
      <c r="J9" s="33" t="s">
        <v>1</v>
      </c>
      <c r="K9" s="35">
        <v>19.5</v>
      </c>
    </row>
    <row r="10" spans="2:11" x14ac:dyDescent="0.25">
      <c r="B10" s="38">
        <v>45041</v>
      </c>
      <c r="C10" s="39" t="s">
        <v>76</v>
      </c>
      <c r="D10" s="39" t="s">
        <v>7</v>
      </c>
      <c r="E10" s="39" t="s">
        <v>88</v>
      </c>
      <c r="F10" s="39" t="s">
        <v>55</v>
      </c>
      <c r="G10" s="39" t="s">
        <v>12</v>
      </c>
      <c r="H10" s="39" t="s">
        <v>17</v>
      </c>
      <c r="I10" s="39" t="s">
        <v>87</v>
      </c>
      <c r="J10" s="39" t="s">
        <v>89</v>
      </c>
      <c r="K10" s="40">
        <v>5</v>
      </c>
    </row>
    <row r="11" spans="2:11" x14ac:dyDescent="0.25">
      <c r="B11" s="33">
        <v>45049</v>
      </c>
      <c r="C11" s="34" t="s">
        <v>77</v>
      </c>
      <c r="D11" s="34" t="s">
        <v>108</v>
      </c>
      <c r="E11" s="34" t="s">
        <v>100</v>
      </c>
      <c r="F11" s="34" t="s">
        <v>37</v>
      </c>
      <c r="G11" s="34"/>
      <c r="H11" s="34"/>
      <c r="I11" s="34" t="s">
        <v>94</v>
      </c>
      <c r="J11" s="34" t="s">
        <v>28</v>
      </c>
      <c r="K11" s="35">
        <v>7</v>
      </c>
    </row>
    <row r="12" spans="2:11" x14ac:dyDescent="0.25">
      <c r="B12" s="33">
        <v>45051</v>
      </c>
      <c r="C12" s="34" t="s">
        <v>119</v>
      </c>
      <c r="D12" s="34" t="s">
        <v>120</v>
      </c>
      <c r="E12" s="34" t="s">
        <v>24</v>
      </c>
      <c r="F12" s="34" t="s">
        <v>37</v>
      </c>
      <c r="G12" s="34"/>
      <c r="H12" s="34"/>
      <c r="I12" s="34" t="s">
        <v>94</v>
      </c>
      <c r="J12" s="34" t="s">
        <v>121</v>
      </c>
      <c r="K12" s="35">
        <v>6</v>
      </c>
    </row>
    <row r="13" spans="2:11" x14ac:dyDescent="0.25">
      <c r="B13" s="33">
        <v>45060</v>
      </c>
      <c r="C13" s="34" t="s">
        <v>75</v>
      </c>
      <c r="D13" s="34" t="s">
        <v>109</v>
      </c>
      <c r="E13" s="34" t="s">
        <v>88</v>
      </c>
      <c r="F13" s="34" t="s">
        <v>37</v>
      </c>
      <c r="G13" s="34"/>
      <c r="H13" s="34"/>
      <c r="I13" s="34" t="s">
        <v>110</v>
      </c>
      <c r="J13" s="34" t="s">
        <v>28</v>
      </c>
      <c r="K13" s="35">
        <v>14</v>
      </c>
    </row>
    <row r="14" spans="2:11" x14ac:dyDescent="0.25">
      <c r="B14" s="33">
        <v>45073</v>
      </c>
      <c r="C14" s="33" t="s">
        <v>74</v>
      </c>
      <c r="D14" s="33" t="s">
        <v>9</v>
      </c>
      <c r="E14" s="33" t="s">
        <v>16</v>
      </c>
      <c r="F14" s="33" t="s">
        <v>55</v>
      </c>
      <c r="G14" s="33" t="s">
        <v>8</v>
      </c>
      <c r="H14" s="33" t="s">
        <v>18</v>
      </c>
      <c r="I14" s="33" t="s">
        <v>90</v>
      </c>
      <c r="J14" s="33" t="s">
        <v>91</v>
      </c>
      <c r="K14" s="35">
        <v>10</v>
      </c>
    </row>
    <row r="15" spans="2:11" x14ac:dyDescent="0.25">
      <c r="B15" s="33">
        <v>45078</v>
      </c>
      <c r="C15" s="33" t="s">
        <v>92</v>
      </c>
      <c r="D15" s="33" t="s">
        <v>67</v>
      </c>
      <c r="E15" s="33" t="s">
        <v>29</v>
      </c>
      <c r="F15" s="33" t="s">
        <v>55</v>
      </c>
      <c r="G15" s="33" t="s">
        <v>8</v>
      </c>
      <c r="H15" s="33" t="s">
        <v>93</v>
      </c>
      <c r="I15" s="33" t="s">
        <v>94</v>
      </c>
      <c r="J15" s="33" t="s">
        <v>1</v>
      </c>
      <c r="K15" s="35">
        <v>5</v>
      </c>
    </row>
    <row r="16" spans="2:11" x14ac:dyDescent="0.25">
      <c r="B16" s="33">
        <v>45083</v>
      </c>
      <c r="C16" s="33" t="s">
        <v>76</v>
      </c>
      <c r="D16" s="33" t="s">
        <v>58</v>
      </c>
      <c r="E16" s="33" t="s">
        <v>20</v>
      </c>
      <c r="F16" s="33" t="s">
        <v>55</v>
      </c>
      <c r="G16" s="33" t="s">
        <v>6</v>
      </c>
      <c r="H16" s="33" t="s">
        <v>19</v>
      </c>
      <c r="I16" s="33" t="s">
        <v>96</v>
      </c>
      <c r="J16" s="33" t="s">
        <v>95</v>
      </c>
      <c r="K16" s="35">
        <v>6</v>
      </c>
    </row>
    <row r="17" spans="2:11" x14ac:dyDescent="0.25">
      <c r="B17" s="33">
        <v>45095</v>
      </c>
      <c r="C17" s="33" t="s">
        <v>75</v>
      </c>
      <c r="D17" s="33" t="s">
        <v>63</v>
      </c>
      <c r="E17" s="33" t="s">
        <v>0</v>
      </c>
      <c r="F17" s="33" t="s">
        <v>37</v>
      </c>
      <c r="G17" s="33"/>
      <c r="H17" s="33"/>
      <c r="I17" s="33" t="s">
        <v>112</v>
      </c>
      <c r="J17" s="33" t="s">
        <v>111</v>
      </c>
      <c r="K17" s="35">
        <v>29</v>
      </c>
    </row>
    <row r="18" spans="2:11" x14ac:dyDescent="0.25">
      <c r="B18" s="33">
        <v>45099</v>
      </c>
      <c r="C18" s="33" t="s">
        <v>92</v>
      </c>
      <c r="D18" s="33" t="s">
        <v>97</v>
      </c>
      <c r="E18" s="33" t="s">
        <v>100</v>
      </c>
      <c r="F18" s="33" t="s">
        <v>55</v>
      </c>
      <c r="G18" s="33" t="s">
        <v>6</v>
      </c>
      <c r="H18" s="33" t="s">
        <v>99</v>
      </c>
      <c r="I18" s="33" t="s">
        <v>87</v>
      </c>
      <c r="J18" s="33" t="s">
        <v>98</v>
      </c>
      <c r="K18" s="35">
        <v>8</v>
      </c>
    </row>
    <row r="19" spans="2:11" x14ac:dyDescent="0.25">
      <c r="B19" s="33">
        <v>45111</v>
      </c>
      <c r="C19" s="33" t="s">
        <v>76</v>
      </c>
      <c r="D19" s="33" t="s">
        <v>10</v>
      </c>
      <c r="E19" s="33" t="s">
        <v>24</v>
      </c>
      <c r="F19" s="33" t="s">
        <v>37</v>
      </c>
      <c r="G19" s="33"/>
      <c r="H19" s="33"/>
      <c r="I19" s="33" t="s">
        <v>87</v>
      </c>
      <c r="J19" s="33" t="s">
        <v>113</v>
      </c>
      <c r="K19" s="35">
        <v>5</v>
      </c>
    </row>
    <row r="20" spans="2:11" x14ac:dyDescent="0.25">
      <c r="B20" s="33">
        <v>45133</v>
      </c>
      <c r="C20" s="34" t="s">
        <v>77</v>
      </c>
      <c r="D20" s="39" t="s">
        <v>135</v>
      </c>
      <c r="E20" s="34" t="s">
        <v>24</v>
      </c>
      <c r="F20" s="34" t="s">
        <v>37</v>
      </c>
      <c r="G20" s="34"/>
      <c r="H20" s="34"/>
      <c r="I20" s="34" t="s">
        <v>94</v>
      </c>
      <c r="J20" s="34" t="s">
        <v>114</v>
      </c>
      <c r="K20" s="35">
        <v>4</v>
      </c>
    </row>
    <row r="21" spans="2:11" x14ac:dyDescent="0.25">
      <c r="B21" s="33">
        <v>45136</v>
      </c>
      <c r="C21" s="34" t="s">
        <v>74</v>
      </c>
      <c r="D21" s="34" t="s">
        <v>11</v>
      </c>
      <c r="E21" s="34" t="s">
        <v>21</v>
      </c>
      <c r="F21" s="34" t="s">
        <v>55</v>
      </c>
      <c r="G21" s="34" t="s">
        <v>12</v>
      </c>
      <c r="H21" s="34" t="s">
        <v>22</v>
      </c>
      <c r="I21" s="34" t="s">
        <v>101</v>
      </c>
      <c r="J21" s="34" t="s">
        <v>23</v>
      </c>
      <c r="K21" s="35">
        <v>4</v>
      </c>
    </row>
    <row r="22" spans="2:11" x14ac:dyDescent="0.25">
      <c r="B22" s="33">
        <v>45161</v>
      </c>
      <c r="C22" s="34" t="s">
        <v>77</v>
      </c>
      <c r="D22" s="34" t="s">
        <v>69</v>
      </c>
      <c r="E22" s="34" t="s">
        <v>102</v>
      </c>
      <c r="F22" s="34" t="s">
        <v>55</v>
      </c>
      <c r="G22" s="34" t="s">
        <v>12</v>
      </c>
      <c r="H22" s="34" t="s">
        <v>103</v>
      </c>
      <c r="I22" s="34" t="s">
        <v>87</v>
      </c>
      <c r="J22" s="34" t="s">
        <v>104</v>
      </c>
      <c r="K22" s="35">
        <v>5</v>
      </c>
    </row>
    <row r="23" spans="2:11" x14ac:dyDescent="0.25">
      <c r="B23" s="33">
        <v>45178</v>
      </c>
      <c r="C23" s="34" t="s">
        <v>74</v>
      </c>
      <c r="D23" s="34" t="s">
        <v>70</v>
      </c>
      <c r="E23" s="34" t="s">
        <v>88</v>
      </c>
      <c r="F23" s="34" t="s">
        <v>55</v>
      </c>
      <c r="G23" s="34" t="s">
        <v>8</v>
      </c>
      <c r="H23" s="34" t="s">
        <v>106</v>
      </c>
      <c r="I23" s="34" t="s">
        <v>82</v>
      </c>
      <c r="J23" s="34" t="s">
        <v>105</v>
      </c>
      <c r="K23" s="35">
        <v>15</v>
      </c>
    </row>
    <row r="24" spans="2:11" x14ac:dyDescent="0.25">
      <c r="B24" s="26">
        <v>45193</v>
      </c>
      <c r="C24" s="27" t="s">
        <v>75</v>
      </c>
      <c r="D24" s="27" t="s">
        <v>115</v>
      </c>
      <c r="E24" s="27" t="s">
        <v>24</v>
      </c>
      <c r="F24" s="27" t="s">
        <v>37</v>
      </c>
      <c r="G24" s="27"/>
      <c r="H24" s="27"/>
      <c r="I24" s="27" t="s">
        <v>117</v>
      </c>
      <c r="J24" s="27" t="s">
        <v>116</v>
      </c>
      <c r="K24" s="28">
        <v>13</v>
      </c>
    </row>
    <row r="26" spans="2:11" x14ac:dyDescent="0.25">
      <c r="D26" s="29" t="s">
        <v>118</v>
      </c>
    </row>
  </sheetData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D248-574C-4316-A11D-8D21AAB17E98}">
  <dimension ref="B4:F298"/>
  <sheetViews>
    <sheetView topLeftCell="A250" workbookViewId="0">
      <selection activeCell="B290" sqref="B290"/>
    </sheetView>
  </sheetViews>
  <sheetFormatPr defaultColWidth="8.875" defaultRowHeight="15.75" x14ac:dyDescent="0.25"/>
  <cols>
    <col min="2" max="2" width="16.125" bestFit="1" customWidth="1"/>
    <col min="5" max="5" width="9.5" customWidth="1"/>
  </cols>
  <sheetData>
    <row r="4" spans="2:5" x14ac:dyDescent="0.25">
      <c r="B4" t="s">
        <v>35</v>
      </c>
      <c r="C4" s="16">
        <v>1</v>
      </c>
    </row>
    <row r="5" spans="2:5" x14ac:dyDescent="0.25">
      <c r="B5" t="s">
        <v>3</v>
      </c>
      <c r="C5" t="s">
        <v>26</v>
      </c>
    </row>
    <row r="6" spans="2:5" x14ac:dyDescent="0.25">
      <c r="B6" t="s">
        <v>36</v>
      </c>
      <c r="C6" t="s">
        <v>37</v>
      </c>
    </row>
    <row r="8" spans="2:5" x14ac:dyDescent="0.25">
      <c r="B8" s="2" t="s">
        <v>38</v>
      </c>
      <c r="C8" s="2" t="s">
        <v>41</v>
      </c>
      <c r="D8" s="2" t="s">
        <v>54</v>
      </c>
      <c r="E8" s="2" t="s">
        <v>42</v>
      </c>
    </row>
    <row r="9" spans="2:5" x14ac:dyDescent="0.25">
      <c r="B9" t="s">
        <v>39</v>
      </c>
      <c r="C9">
        <v>5</v>
      </c>
      <c r="D9">
        <v>159</v>
      </c>
      <c r="E9" s="37">
        <f>C9/D9</f>
        <v>3.1446540880503145E-2</v>
      </c>
    </row>
    <row r="10" spans="2:5" x14ac:dyDescent="0.25">
      <c r="B10" t="s">
        <v>53</v>
      </c>
      <c r="C10">
        <v>103</v>
      </c>
      <c r="D10">
        <v>159</v>
      </c>
      <c r="E10" s="1">
        <f t="shared" ref="E10:E11" si="0">C10/D10</f>
        <v>0.64779874213836475</v>
      </c>
    </row>
    <row r="11" spans="2:5" x14ac:dyDescent="0.25">
      <c r="B11" t="s">
        <v>40</v>
      </c>
      <c r="C11">
        <v>104</v>
      </c>
      <c r="D11">
        <v>159</v>
      </c>
      <c r="E11" s="1">
        <f t="shared" si="0"/>
        <v>0.65408805031446537</v>
      </c>
    </row>
    <row r="12" spans="2:5" x14ac:dyDescent="0.25">
      <c r="E12" s="1"/>
    </row>
    <row r="14" spans="2:5" x14ac:dyDescent="0.25">
      <c r="B14" t="s">
        <v>35</v>
      </c>
      <c r="C14" s="16">
        <v>2</v>
      </c>
    </row>
    <row r="15" spans="2:5" x14ac:dyDescent="0.25">
      <c r="B15" t="s">
        <v>3</v>
      </c>
      <c r="C15" t="s">
        <v>65</v>
      </c>
    </row>
    <row r="16" spans="2:5" x14ac:dyDescent="0.25">
      <c r="B16" t="s">
        <v>36</v>
      </c>
      <c r="C16" t="s">
        <v>55</v>
      </c>
    </row>
    <row r="18" spans="2:5" x14ac:dyDescent="0.25">
      <c r="B18" s="2" t="s">
        <v>38</v>
      </c>
      <c r="C18" s="2" t="s">
        <v>41</v>
      </c>
      <c r="D18" s="2" t="s">
        <v>54</v>
      </c>
      <c r="E18" s="2" t="s">
        <v>42</v>
      </c>
    </row>
    <row r="19" spans="2:5" x14ac:dyDescent="0.25">
      <c r="B19" t="s">
        <v>56</v>
      </c>
      <c r="C19">
        <v>12</v>
      </c>
      <c r="D19">
        <v>108</v>
      </c>
      <c r="E19" s="37">
        <f>C19/D19</f>
        <v>0.1111111111111111</v>
      </c>
    </row>
    <row r="20" spans="2:5" x14ac:dyDescent="0.25">
      <c r="B20" t="s">
        <v>39</v>
      </c>
      <c r="C20">
        <v>27</v>
      </c>
      <c r="D20">
        <v>108</v>
      </c>
      <c r="E20" s="37">
        <f t="shared" ref="E20:E22" si="1">C20/D20</f>
        <v>0.25</v>
      </c>
    </row>
    <row r="21" spans="2:5" x14ac:dyDescent="0.25">
      <c r="B21" t="s">
        <v>40</v>
      </c>
      <c r="C21">
        <v>84</v>
      </c>
      <c r="D21">
        <v>108</v>
      </c>
      <c r="E21" s="1">
        <f t="shared" si="1"/>
        <v>0.77777777777777779</v>
      </c>
    </row>
    <row r="22" spans="2:5" x14ac:dyDescent="0.25">
      <c r="B22" t="s">
        <v>73</v>
      </c>
      <c r="C22">
        <v>93</v>
      </c>
      <c r="D22">
        <v>108</v>
      </c>
      <c r="E22" s="1">
        <f t="shared" si="1"/>
        <v>0.86111111111111116</v>
      </c>
    </row>
    <row r="25" spans="2:5" x14ac:dyDescent="0.25">
      <c r="B25" t="s">
        <v>35</v>
      </c>
      <c r="C25" s="16">
        <v>3</v>
      </c>
    </row>
    <row r="26" spans="2:5" x14ac:dyDescent="0.25">
      <c r="B26" t="s">
        <v>3</v>
      </c>
      <c r="C26" t="s">
        <v>80</v>
      </c>
    </row>
    <row r="27" spans="2:5" x14ac:dyDescent="0.25">
      <c r="B27" t="s">
        <v>36</v>
      </c>
      <c r="C27" t="s">
        <v>37</v>
      </c>
    </row>
    <row r="29" spans="2:5" x14ac:dyDescent="0.25">
      <c r="B29" s="2" t="s">
        <v>38</v>
      </c>
      <c r="C29" s="2" t="s">
        <v>41</v>
      </c>
      <c r="D29" s="2" t="s">
        <v>54</v>
      </c>
      <c r="E29" s="2" t="s">
        <v>42</v>
      </c>
    </row>
    <row r="30" spans="2:5" x14ac:dyDescent="0.25">
      <c r="B30" t="s">
        <v>124</v>
      </c>
      <c r="C30">
        <v>26</v>
      </c>
      <c r="D30">
        <v>242</v>
      </c>
      <c r="E30" s="1">
        <f>C30/D30</f>
        <v>0.10743801652892562</v>
      </c>
    </row>
    <row r="31" spans="2:5" x14ac:dyDescent="0.25">
      <c r="B31" t="s">
        <v>125</v>
      </c>
      <c r="C31">
        <v>54</v>
      </c>
      <c r="D31">
        <v>242</v>
      </c>
      <c r="E31" s="1">
        <f t="shared" ref="E31:E37" si="2">C31/D31</f>
        <v>0.2231404958677686</v>
      </c>
    </row>
    <row r="32" spans="2:5" x14ac:dyDescent="0.25">
      <c r="B32" t="s">
        <v>126</v>
      </c>
      <c r="C32">
        <v>80</v>
      </c>
      <c r="D32">
        <v>242</v>
      </c>
      <c r="E32" s="1">
        <f t="shared" si="2"/>
        <v>0.33057851239669422</v>
      </c>
    </row>
    <row r="33" spans="2:6" x14ac:dyDescent="0.25">
      <c r="B33" t="s">
        <v>127</v>
      </c>
      <c r="C33">
        <v>91</v>
      </c>
      <c r="D33">
        <v>242</v>
      </c>
      <c r="E33" s="1">
        <f t="shared" si="2"/>
        <v>0.37603305785123969</v>
      </c>
    </row>
    <row r="34" spans="2:6" x14ac:dyDescent="0.25">
      <c r="B34" t="s">
        <v>128</v>
      </c>
      <c r="C34">
        <v>94</v>
      </c>
      <c r="D34">
        <v>242</v>
      </c>
      <c r="E34" s="1">
        <f t="shared" si="2"/>
        <v>0.38842975206611569</v>
      </c>
    </row>
    <row r="35" spans="2:6" x14ac:dyDescent="0.25">
      <c r="B35" t="s">
        <v>129</v>
      </c>
      <c r="C35">
        <v>207</v>
      </c>
      <c r="D35">
        <v>242</v>
      </c>
      <c r="E35" s="1">
        <f t="shared" si="2"/>
        <v>0.85537190082644632</v>
      </c>
    </row>
    <row r="36" spans="2:6" x14ac:dyDescent="0.25">
      <c r="B36" t="s">
        <v>130</v>
      </c>
      <c r="C36">
        <v>237</v>
      </c>
      <c r="D36">
        <v>242</v>
      </c>
      <c r="E36" s="1">
        <f t="shared" si="2"/>
        <v>0.97933884297520657</v>
      </c>
    </row>
    <row r="37" spans="2:6" x14ac:dyDescent="0.25">
      <c r="B37" t="s">
        <v>131</v>
      </c>
      <c r="C37">
        <v>238</v>
      </c>
      <c r="D37">
        <v>242</v>
      </c>
      <c r="E37" s="1">
        <f t="shared" si="2"/>
        <v>0.98347107438016534</v>
      </c>
    </row>
    <row r="38" spans="2:6" x14ac:dyDescent="0.25">
      <c r="B38" t="s">
        <v>132</v>
      </c>
      <c r="C38" t="s">
        <v>133</v>
      </c>
      <c r="D38" t="s">
        <v>133</v>
      </c>
      <c r="E38" t="s">
        <v>133</v>
      </c>
      <c r="F38" t="s">
        <v>134</v>
      </c>
    </row>
    <row r="41" spans="2:6" x14ac:dyDescent="0.25">
      <c r="B41" t="s">
        <v>35</v>
      </c>
      <c r="C41" s="16">
        <v>4</v>
      </c>
    </row>
    <row r="42" spans="2:6" x14ac:dyDescent="0.25">
      <c r="B42" t="s">
        <v>3</v>
      </c>
      <c r="C42" t="s">
        <v>66</v>
      </c>
    </row>
    <row r="43" spans="2:6" x14ac:dyDescent="0.25">
      <c r="B43" t="s">
        <v>36</v>
      </c>
      <c r="C43" t="s">
        <v>55</v>
      </c>
    </row>
    <row r="45" spans="2:6" x14ac:dyDescent="0.25">
      <c r="B45" s="2" t="s">
        <v>38</v>
      </c>
      <c r="C45" s="2" t="s">
        <v>41</v>
      </c>
      <c r="D45" s="2" t="s">
        <v>54</v>
      </c>
      <c r="E45" s="2" t="s">
        <v>42</v>
      </c>
    </row>
    <row r="46" spans="2:6" x14ac:dyDescent="0.25">
      <c r="B46" t="s">
        <v>39</v>
      </c>
      <c r="C46">
        <v>9</v>
      </c>
      <c r="D46">
        <v>174</v>
      </c>
      <c r="E46" s="37">
        <f>C46/D46</f>
        <v>5.1724137931034482E-2</v>
      </c>
    </row>
    <row r="47" spans="2:6" x14ac:dyDescent="0.25">
      <c r="B47" t="s">
        <v>56</v>
      </c>
      <c r="C47">
        <v>16</v>
      </c>
      <c r="D47">
        <v>174</v>
      </c>
      <c r="E47" s="37">
        <f t="shared" ref="E47:E51" si="3">C47/D47</f>
        <v>9.1954022988505746E-2</v>
      </c>
    </row>
    <row r="48" spans="2:6" x14ac:dyDescent="0.25">
      <c r="B48" t="s">
        <v>124</v>
      </c>
      <c r="C48">
        <v>49</v>
      </c>
      <c r="D48">
        <v>174</v>
      </c>
      <c r="E48" s="1">
        <f t="shared" si="3"/>
        <v>0.28160919540229884</v>
      </c>
    </row>
    <row r="49" spans="2:5" x14ac:dyDescent="0.25">
      <c r="B49" t="s">
        <v>73</v>
      </c>
      <c r="C49">
        <v>100</v>
      </c>
      <c r="D49">
        <v>174</v>
      </c>
      <c r="E49" s="1">
        <f t="shared" si="3"/>
        <v>0.57471264367816088</v>
      </c>
    </row>
    <row r="50" spans="2:5" x14ac:dyDescent="0.25">
      <c r="B50" t="s">
        <v>128</v>
      </c>
      <c r="C50">
        <v>117</v>
      </c>
      <c r="D50">
        <v>174</v>
      </c>
      <c r="E50" s="1">
        <f t="shared" si="3"/>
        <v>0.67241379310344829</v>
      </c>
    </row>
    <row r="51" spans="2:5" x14ac:dyDescent="0.25">
      <c r="B51" t="s">
        <v>129</v>
      </c>
      <c r="C51">
        <v>169</v>
      </c>
      <c r="D51">
        <v>174</v>
      </c>
      <c r="E51" s="1">
        <f t="shared" si="3"/>
        <v>0.97126436781609193</v>
      </c>
    </row>
    <row r="54" spans="2:5" x14ac:dyDescent="0.25">
      <c r="B54" t="s">
        <v>35</v>
      </c>
      <c r="C54" s="16">
        <v>5</v>
      </c>
    </row>
    <row r="55" spans="2:5" x14ac:dyDescent="0.25">
      <c r="B55" t="s">
        <v>3</v>
      </c>
      <c r="C55" t="s">
        <v>136</v>
      </c>
    </row>
    <row r="56" spans="2:5" x14ac:dyDescent="0.25">
      <c r="B56" t="s">
        <v>36</v>
      </c>
      <c r="C56" t="s">
        <v>37</v>
      </c>
    </row>
    <row r="58" spans="2:5" x14ac:dyDescent="0.25">
      <c r="B58" s="2" t="s">
        <v>38</v>
      </c>
      <c r="C58" s="2" t="s">
        <v>41</v>
      </c>
      <c r="D58" s="2" t="s">
        <v>54</v>
      </c>
      <c r="E58" s="2" t="s">
        <v>42</v>
      </c>
    </row>
    <row r="59" spans="2:5" x14ac:dyDescent="0.25">
      <c r="B59" t="s">
        <v>56</v>
      </c>
      <c r="C59">
        <v>1</v>
      </c>
      <c r="D59">
        <v>135</v>
      </c>
      <c r="E59" s="37">
        <f>C59/D59</f>
        <v>7.4074074074074077E-3</v>
      </c>
    </row>
    <row r="60" spans="2:5" x14ac:dyDescent="0.25">
      <c r="B60" t="s">
        <v>39</v>
      </c>
      <c r="C60">
        <v>3</v>
      </c>
      <c r="D60">
        <v>135</v>
      </c>
      <c r="E60" s="37">
        <f t="shared" ref="E60:E68" si="4">C60/D60</f>
        <v>2.2222222222222223E-2</v>
      </c>
    </row>
    <row r="61" spans="2:5" x14ac:dyDescent="0.25">
      <c r="B61" t="s">
        <v>124</v>
      </c>
      <c r="C61">
        <v>12</v>
      </c>
      <c r="D61">
        <v>135</v>
      </c>
      <c r="E61" s="1">
        <f t="shared" si="4"/>
        <v>8.8888888888888892E-2</v>
      </c>
    </row>
    <row r="62" spans="2:5" x14ac:dyDescent="0.25">
      <c r="B62" t="s">
        <v>73</v>
      </c>
      <c r="C62">
        <v>45</v>
      </c>
      <c r="D62">
        <v>135</v>
      </c>
      <c r="E62" s="1">
        <f t="shared" si="4"/>
        <v>0.33333333333333331</v>
      </c>
    </row>
    <row r="63" spans="2:5" x14ac:dyDescent="0.25">
      <c r="B63" t="s">
        <v>128</v>
      </c>
      <c r="C63">
        <v>65</v>
      </c>
      <c r="D63">
        <v>135</v>
      </c>
      <c r="E63" s="1">
        <f t="shared" si="4"/>
        <v>0.48148148148148145</v>
      </c>
    </row>
    <row r="64" spans="2:5" x14ac:dyDescent="0.25">
      <c r="B64" t="s">
        <v>137</v>
      </c>
      <c r="C64">
        <v>98</v>
      </c>
      <c r="D64">
        <v>135</v>
      </c>
      <c r="E64" s="1">
        <f t="shared" si="4"/>
        <v>0.72592592592592597</v>
      </c>
    </row>
    <row r="65" spans="2:5" x14ac:dyDescent="0.25">
      <c r="B65" t="s">
        <v>53</v>
      </c>
      <c r="C65">
        <v>116</v>
      </c>
      <c r="D65">
        <v>135</v>
      </c>
      <c r="E65" s="1">
        <f t="shared" si="4"/>
        <v>0.85925925925925928</v>
      </c>
    </row>
    <row r="66" spans="2:5" x14ac:dyDescent="0.25">
      <c r="B66" t="s">
        <v>138</v>
      </c>
      <c r="C66">
        <v>121</v>
      </c>
      <c r="D66">
        <v>135</v>
      </c>
      <c r="E66" s="1">
        <f t="shared" si="4"/>
        <v>0.89629629629629626</v>
      </c>
    </row>
    <row r="67" spans="2:5" x14ac:dyDescent="0.25">
      <c r="B67" t="s">
        <v>139</v>
      </c>
      <c r="C67">
        <v>128</v>
      </c>
      <c r="D67">
        <v>135</v>
      </c>
      <c r="E67" s="1">
        <f t="shared" si="4"/>
        <v>0.94814814814814818</v>
      </c>
    </row>
    <row r="68" spans="2:5" x14ac:dyDescent="0.25">
      <c r="B68" t="s">
        <v>130</v>
      </c>
      <c r="C68">
        <v>130</v>
      </c>
      <c r="D68">
        <v>135</v>
      </c>
      <c r="E68" s="1">
        <f t="shared" si="4"/>
        <v>0.96296296296296291</v>
      </c>
    </row>
    <row r="71" spans="2:5" x14ac:dyDescent="0.25">
      <c r="B71" t="s">
        <v>35</v>
      </c>
      <c r="C71" s="16">
        <v>6</v>
      </c>
    </row>
    <row r="72" spans="2:5" x14ac:dyDescent="0.25">
      <c r="B72" t="s">
        <v>3</v>
      </c>
      <c r="C72" t="s">
        <v>7</v>
      </c>
    </row>
    <row r="73" spans="2:5" x14ac:dyDescent="0.25">
      <c r="B73" t="s">
        <v>36</v>
      </c>
      <c r="C73" t="s">
        <v>55</v>
      </c>
    </row>
    <row r="75" spans="2:5" x14ac:dyDescent="0.25">
      <c r="B75" s="2" t="s">
        <v>38</v>
      </c>
      <c r="C75" s="2" t="s">
        <v>41</v>
      </c>
      <c r="D75" s="2" t="s">
        <v>54</v>
      </c>
      <c r="E75" s="2" t="s">
        <v>42</v>
      </c>
    </row>
    <row r="76" spans="2:5" x14ac:dyDescent="0.25">
      <c r="B76" t="s">
        <v>124</v>
      </c>
      <c r="C76">
        <v>30</v>
      </c>
      <c r="D76">
        <v>86</v>
      </c>
      <c r="E76" s="1">
        <f>C76/D76</f>
        <v>0.34883720930232559</v>
      </c>
    </row>
    <row r="77" spans="2:5" x14ac:dyDescent="0.25">
      <c r="B77" t="s">
        <v>141</v>
      </c>
      <c r="C77">
        <v>54</v>
      </c>
      <c r="D77">
        <v>86</v>
      </c>
      <c r="E77" s="1">
        <f t="shared" ref="E77:E82" si="5">C77/D77</f>
        <v>0.62790697674418605</v>
      </c>
    </row>
    <row r="78" spans="2:5" x14ac:dyDescent="0.25">
      <c r="B78" t="s">
        <v>142</v>
      </c>
      <c r="C78">
        <v>55</v>
      </c>
      <c r="D78">
        <v>86</v>
      </c>
      <c r="E78" s="1">
        <f t="shared" si="5"/>
        <v>0.63953488372093026</v>
      </c>
    </row>
    <row r="79" spans="2:5" x14ac:dyDescent="0.25">
      <c r="B79" t="s">
        <v>126</v>
      </c>
      <c r="C79">
        <v>65</v>
      </c>
      <c r="D79">
        <v>86</v>
      </c>
      <c r="E79" s="1">
        <f t="shared" si="5"/>
        <v>0.7558139534883721</v>
      </c>
    </row>
    <row r="80" spans="2:5" x14ac:dyDescent="0.25">
      <c r="B80" t="s">
        <v>73</v>
      </c>
      <c r="C80">
        <v>66</v>
      </c>
      <c r="D80">
        <v>86</v>
      </c>
      <c r="E80" s="1">
        <f t="shared" si="5"/>
        <v>0.76744186046511631</v>
      </c>
    </row>
    <row r="81" spans="2:5" x14ac:dyDescent="0.25">
      <c r="B81" t="s">
        <v>128</v>
      </c>
      <c r="C81">
        <v>67</v>
      </c>
      <c r="D81">
        <v>86</v>
      </c>
      <c r="E81" s="1">
        <f t="shared" si="5"/>
        <v>0.77906976744186052</v>
      </c>
    </row>
    <row r="82" spans="2:5" x14ac:dyDescent="0.25">
      <c r="B82" t="s">
        <v>143</v>
      </c>
      <c r="C82">
        <v>79</v>
      </c>
      <c r="D82">
        <v>86</v>
      </c>
      <c r="E82" s="1">
        <f t="shared" si="5"/>
        <v>0.91860465116279066</v>
      </c>
    </row>
    <row r="85" spans="2:5" x14ac:dyDescent="0.25">
      <c r="B85" t="s">
        <v>35</v>
      </c>
      <c r="C85" s="16">
        <v>7</v>
      </c>
    </row>
    <row r="86" spans="2:5" x14ac:dyDescent="0.25">
      <c r="B86" t="s">
        <v>3</v>
      </c>
      <c r="C86" t="s">
        <v>146</v>
      </c>
    </row>
    <row r="87" spans="2:5" x14ac:dyDescent="0.25">
      <c r="B87" t="s">
        <v>36</v>
      </c>
      <c r="C87" t="s">
        <v>37</v>
      </c>
    </row>
    <row r="89" spans="2:5" x14ac:dyDescent="0.25">
      <c r="B89" s="2" t="s">
        <v>38</v>
      </c>
      <c r="C89" s="2" t="s">
        <v>41</v>
      </c>
      <c r="D89" s="2" t="s">
        <v>54</v>
      </c>
      <c r="E89" s="2" t="s">
        <v>42</v>
      </c>
    </row>
    <row r="90" spans="2:5" x14ac:dyDescent="0.25">
      <c r="B90" t="s">
        <v>147</v>
      </c>
      <c r="C90">
        <v>12</v>
      </c>
      <c r="D90">
        <v>133</v>
      </c>
      <c r="E90" s="1">
        <f>C90/D90</f>
        <v>9.0225563909774431E-2</v>
      </c>
    </row>
    <row r="91" spans="2:5" x14ac:dyDescent="0.25">
      <c r="B91" t="s">
        <v>124</v>
      </c>
      <c r="C91">
        <v>26</v>
      </c>
      <c r="D91">
        <v>133</v>
      </c>
      <c r="E91" s="1">
        <f t="shared" ref="E91:E103" si="6">C91/D91</f>
        <v>0.19548872180451127</v>
      </c>
    </row>
    <row r="92" spans="2:5" x14ac:dyDescent="0.25">
      <c r="B92" t="s">
        <v>148</v>
      </c>
      <c r="C92">
        <v>30</v>
      </c>
      <c r="D92">
        <v>133</v>
      </c>
      <c r="E92" s="1">
        <f t="shared" si="6"/>
        <v>0.22556390977443608</v>
      </c>
    </row>
    <row r="93" spans="2:5" x14ac:dyDescent="0.25">
      <c r="B93" t="s">
        <v>142</v>
      </c>
      <c r="C93">
        <v>37</v>
      </c>
      <c r="D93">
        <v>133</v>
      </c>
      <c r="E93" s="1">
        <f t="shared" si="6"/>
        <v>0.2781954887218045</v>
      </c>
    </row>
    <row r="94" spans="2:5" x14ac:dyDescent="0.25">
      <c r="B94" t="s">
        <v>125</v>
      </c>
      <c r="C94">
        <v>44</v>
      </c>
      <c r="D94">
        <v>133</v>
      </c>
      <c r="E94" s="1">
        <f t="shared" si="6"/>
        <v>0.33082706766917291</v>
      </c>
    </row>
    <row r="95" spans="2:5" x14ac:dyDescent="0.25">
      <c r="B95" t="s">
        <v>73</v>
      </c>
      <c r="C95">
        <v>45</v>
      </c>
      <c r="D95">
        <v>133</v>
      </c>
      <c r="E95" s="1">
        <f t="shared" si="6"/>
        <v>0.33834586466165412</v>
      </c>
    </row>
    <row r="96" spans="2:5" x14ac:dyDescent="0.25">
      <c r="B96" t="s">
        <v>126</v>
      </c>
      <c r="C96">
        <v>57</v>
      </c>
      <c r="D96">
        <v>133</v>
      </c>
      <c r="E96" s="1">
        <f t="shared" si="6"/>
        <v>0.42857142857142855</v>
      </c>
    </row>
    <row r="97" spans="2:5" x14ac:dyDescent="0.25">
      <c r="B97" t="s">
        <v>128</v>
      </c>
      <c r="C97">
        <v>70</v>
      </c>
      <c r="D97">
        <v>133</v>
      </c>
      <c r="E97" s="1">
        <f t="shared" si="6"/>
        <v>0.52631578947368418</v>
      </c>
    </row>
    <row r="98" spans="2:5" x14ac:dyDescent="0.25">
      <c r="B98" t="s">
        <v>149</v>
      </c>
      <c r="C98">
        <v>102</v>
      </c>
      <c r="D98">
        <v>133</v>
      </c>
      <c r="E98" s="1">
        <f t="shared" si="6"/>
        <v>0.76691729323308266</v>
      </c>
    </row>
    <row r="99" spans="2:5" x14ac:dyDescent="0.25">
      <c r="B99" t="s">
        <v>145</v>
      </c>
      <c r="C99">
        <v>103</v>
      </c>
      <c r="D99">
        <v>133</v>
      </c>
      <c r="E99" s="1">
        <f t="shared" si="6"/>
        <v>0.77443609022556392</v>
      </c>
    </row>
    <row r="100" spans="2:5" x14ac:dyDescent="0.25">
      <c r="B100" t="s">
        <v>150</v>
      </c>
      <c r="C100">
        <v>113</v>
      </c>
      <c r="D100">
        <v>133</v>
      </c>
      <c r="E100" s="1">
        <f t="shared" si="6"/>
        <v>0.84962406015037595</v>
      </c>
    </row>
    <row r="101" spans="2:5" x14ac:dyDescent="0.25">
      <c r="B101" t="s">
        <v>129</v>
      </c>
      <c r="C101">
        <v>124</v>
      </c>
      <c r="D101">
        <v>133</v>
      </c>
      <c r="E101" s="1">
        <f t="shared" si="6"/>
        <v>0.93233082706766912</v>
      </c>
    </row>
    <row r="102" spans="2:5" x14ac:dyDescent="0.25">
      <c r="B102" t="s">
        <v>151</v>
      </c>
      <c r="C102">
        <v>128</v>
      </c>
      <c r="D102">
        <v>133</v>
      </c>
      <c r="E102" s="1">
        <f t="shared" si="6"/>
        <v>0.96240601503759393</v>
      </c>
    </row>
    <row r="103" spans="2:5" x14ac:dyDescent="0.25">
      <c r="B103" t="s">
        <v>152</v>
      </c>
      <c r="C103">
        <v>133</v>
      </c>
      <c r="D103">
        <v>133</v>
      </c>
      <c r="E103" s="1">
        <f t="shared" si="6"/>
        <v>1</v>
      </c>
    </row>
    <row r="106" spans="2:5" x14ac:dyDescent="0.25">
      <c r="B106" t="s">
        <v>35</v>
      </c>
      <c r="C106" s="16">
        <v>8</v>
      </c>
    </row>
    <row r="107" spans="2:5" x14ac:dyDescent="0.25">
      <c r="B107" t="s">
        <v>3</v>
      </c>
      <c r="C107" t="s">
        <v>153</v>
      </c>
    </row>
    <row r="108" spans="2:5" x14ac:dyDescent="0.25">
      <c r="B108" t="s">
        <v>36</v>
      </c>
      <c r="C108" t="s">
        <v>37</v>
      </c>
    </row>
    <row r="110" spans="2:5" x14ac:dyDescent="0.25">
      <c r="B110" s="2" t="s">
        <v>38</v>
      </c>
      <c r="C110" s="2" t="s">
        <v>41</v>
      </c>
      <c r="D110" s="2" t="s">
        <v>54</v>
      </c>
      <c r="E110" s="2" t="s">
        <v>42</v>
      </c>
    </row>
    <row r="111" spans="2:5" x14ac:dyDescent="0.25">
      <c r="B111" t="s">
        <v>56</v>
      </c>
      <c r="C111">
        <v>21</v>
      </c>
      <c r="D111">
        <v>199</v>
      </c>
      <c r="E111" s="37">
        <f>C111/D111</f>
        <v>0.10552763819095477</v>
      </c>
    </row>
    <row r="112" spans="2:5" x14ac:dyDescent="0.25">
      <c r="B112" t="s">
        <v>124</v>
      </c>
      <c r="C112">
        <v>41</v>
      </c>
      <c r="D112">
        <v>199</v>
      </c>
      <c r="E112" s="1">
        <f t="shared" ref="E112:E120" si="7">C112/D112</f>
        <v>0.20603015075376885</v>
      </c>
    </row>
    <row r="113" spans="2:5" x14ac:dyDescent="0.25">
      <c r="B113" t="s">
        <v>148</v>
      </c>
      <c r="C113">
        <v>46</v>
      </c>
      <c r="D113">
        <v>199</v>
      </c>
      <c r="E113" s="1">
        <f t="shared" si="7"/>
        <v>0.23115577889447236</v>
      </c>
    </row>
    <row r="114" spans="2:5" x14ac:dyDescent="0.25">
      <c r="B114" t="s">
        <v>125</v>
      </c>
      <c r="C114">
        <v>76</v>
      </c>
      <c r="D114">
        <v>199</v>
      </c>
      <c r="E114" s="1">
        <f t="shared" si="7"/>
        <v>0.38190954773869346</v>
      </c>
    </row>
    <row r="115" spans="2:5" x14ac:dyDescent="0.25">
      <c r="B115" t="s">
        <v>73</v>
      </c>
      <c r="C115">
        <v>99</v>
      </c>
      <c r="D115">
        <v>199</v>
      </c>
      <c r="E115" s="1">
        <f t="shared" si="7"/>
        <v>0.49748743718592964</v>
      </c>
    </row>
    <row r="116" spans="2:5" x14ac:dyDescent="0.25">
      <c r="B116" t="s">
        <v>126</v>
      </c>
      <c r="C116">
        <v>102</v>
      </c>
      <c r="D116">
        <v>199</v>
      </c>
      <c r="E116" s="1">
        <f t="shared" si="7"/>
        <v>0.51256281407035176</v>
      </c>
    </row>
    <row r="117" spans="2:5" x14ac:dyDescent="0.25">
      <c r="B117" t="s">
        <v>154</v>
      </c>
      <c r="C117">
        <v>137</v>
      </c>
      <c r="D117">
        <v>199</v>
      </c>
      <c r="E117" s="1">
        <f t="shared" si="7"/>
        <v>0.68844221105527637</v>
      </c>
    </row>
    <row r="118" spans="2:5" x14ac:dyDescent="0.25">
      <c r="B118" t="s">
        <v>149</v>
      </c>
      <c r="C118">
        <v>157</v>
      </c>
      <c r="D118">
        <v>199</v>
      </c>
      <c r="E118" s="1">
        <f t="shared" si="7"/>
        <v>0.78894472361809043</v>
      </c>
    </row>
    <row r="119" spans="2:5" x14ac:dyDescent="0.25">
      <c r="B119" t="s">
        <v>130</v>
      </c>
      <c r="C119">
        <v>166</v>
      </c>
      <c r="D119">
        <v>199</v>
      </c>
      <c r="E119" s="1">
        <f t="shared" si="7"/>
        <v>0.83417085427135673</v>
      </c>
    </row>
    <row r="120" spans="2:5" x14ac:dyDescent="0.25">
      <c r="B120" t="s">
        <v>155</v>
      </c>
      <c r="C120">
        <v>168</v>
      </c>
      <c r="D120">
        <v>199</v>
      </c>
      <c r="E120" s="1">
        <f t="shared" si="7"/>
        <v>0.84422110552763818</v>
      </c>
    </row>
    <row r="121" spans="2:5" x14ac:dyDescent="0.25">
      <c r="E121" s="1"/>
    </row>
    <row r="122" spans="2:5" x14ac:dyDescent="0.25">
      <c r="E122" s="1"/>
    </row>
    <row r="123" spans="2:5" x14ac:dyDescent="0.25">
      <c r="B123" t="s">
        <v>35</v>
      </c>
      <c r="C123" s="16">
        <v>9</v>
      </c>
    </row>
    <row r="124" spans="2:5" x14ac:dyDescent="0.25">
      <c r="B124" t="s">
        <v>3</v>
      </c>
      <c r="C124" t="s">
        <v>157</v>
      </c>
    </row>
    <row r="125" spans="2:5" x14ac:dyDescent="0.25">
      <c r="B125" t="s">
        <v>36</v>
      </c>
      <c r="C125" t="s">
        <v>37</v>
      </c>
    </row>
    <row r="127" spans="2:5" x14ac:dyDescent="0.25">
      <c r="B127" s="2" t="s">
        <v>38</v>
      </c>
      <c r="C127" s="2" t="s">
        <v>41</v>
      </c>
      <c r="D127" s="2" t="s">
        <v>54</v>
      </c>
      <c r="E127" s="2" t="s">
        <v>42</v>
      </c>
    </row>
    <row r="128" spans="2:5" x14ac:dyDescent="0.25">
      <c r="B128" t="s">
        <v>56</v>
      </c>
      <c r="C128">
        <v>2</v>
      </c>
      <c r="D128">
        <v>205</v>
      </c>
      <c r="E128" s="37">
        <f>C128/D128</f>
        <v>9.7560975609756097E-3</v>
      </c>
    </row>
    <row r="129" spans="2:5" x14ac:dyDescent="0.25">
      <c r="B129" t="s">
        <v>39</v>
      </c>
      <c r="C129">
        <v>4</v>
      </c>
      <c r="D129">
        <v>205</v>
      </c>
      <c r="E129" s="37">
        <f t="shared" ref="E129:E138" si="8">C129/D129</f>
        <v>1.9512195121951219E-2</v>
      </c>
    </row>
    <row r="130" spans="2:5" x14ac:dyDescent="0.25">
      <c r="B130" t="s">
        <v>73</v>
      </c>
      <c r="C130">
        <v>30</v>
      </c>
      <c r="D130">
        <v>205</v>
      </c>
      <c r="E130" s="1">
        <f t="shared" si="8"/>
        <v>0.14634146341463414</v>
      </c>
    </row>
    <row r="131" spans="2:5" x14ac:dyDescent="0.25">
      <c r="B131" t="s">
        <v>158</v>
      </c>
      <c r="C131">
        <v>40</v>
      </c>
      <c r="D131">
        <v>205</v>
      </c>
      <c r="E131" s="1">
        <f t="shared" si="8"/>
        <v>0.1951219512195122</v>
      </c>
    </row>
    <row r="132" spans="2:5" x14ac:dyDescent="0.25">
      <c r="B132" t="s">
        <v>137</v>
      </c>
      <c r="C132">
        <v>93</v>
      </c>
      <c r="D132">
        <v>205</v>
      </c>
      <c r="E132" s="1">
        <f t="shared" si="8"/>
        <v>0.45365853658536587</v>
      </c>
    </row>
    <row r="133" spans="2:5" x14ac:dyDescent="0.25">
      <c r="B133" t="s">
        <v>159</v>
      </c>
      <c r="C133">
        <v>104</v>
      </c>
      <c r="D133">
        <v>205</v>
      </c>
      <c r="E133" s="1">
        <f t="shared" si="8"/>
        <v>0.50731707317073171</v>
      </c>
    </row>
    <row r="134" spans="2:5" x14ac:dyDescent="0.25">
      <c r="B134" t="s">
        <v>160</v>
      </c>
      <c r="C134">
        <v>120</v>
      </c>
      <c r="D134">
        <v>205</v>
      </c>
      <c r="E134" s="1">
        <f t="shared" si="8"/>
        <v>0.58536585365853655</v>
      </c>
    </row>
    <row r="135" spans="2:5" x14ac:dyDescent="0.25">
      <c r="B135" t="s">
        <v>161</v>
      </c>
      <c r="C135">
        <v>125</v>
      </c>
      <c r="D135">
        <v>205</v>
      </c>
      <c r="E135" s="1">
        <f t="shared" si="8"/>
        <v>0.6097560975609756</v>
      </c>
    </row>
    <row r="136" spans="2:5" x14ac:dyDescent="0.25">
      <c r="B136" t="s">
        <v>53</v>
      </c>
      <c r="C136">
        <v>126</v>
      </c>
      <c r="D136">
        <v>205</v>
      </c>
      <c r="E136" s="1">
        <f t="shared" si="8"/>
        <v>0.61463414634146341</v>
      </c>
    </row>
    <row r="137" spans="2:5" x14ac:dyDescent="0.25">
      <c r="B137" t="s">
        <v>129</v>
      </c>
      <c r="C137">
        <v>140</v>
      </c>
      <c r="D137">
        <v>205</v>
      </c>
      <c r="E137" s="1">
        <f t="shared" si="8"/>
        <v>0.68292682926829273</v>
      </c>
    </row>
    <row r="138" spans="2:5" x14ac:dyDescent="0.25">
      <c r="B138" t="s">
        <v>130</v>
      </c>
      <c r="C138">
        <v>162</v>
      </c>
      <c r="D138">
        <v>205</v>
      </c>
      <c r="E138" s="1">
        <f t="shared" si="8"/>
        <v>0.79024390243902443</v>
      </c>
    </row>
    <row r="139" spans="2:5" x14ac:dyDescent="0.25">
      <c r="E139" s="1"/>
    </row>
    <row r="140" spans="2:5" x14ac:dyDescent="0.25">
      <c r="E140" s="1"/>
    </row>
    <row r="141" spans="2:5" x14ac:dyDescent="0.25">
      <c r="B141" t="s">
        <v>35</v>
      </c>
      <c r="C141" s="16">
        <v>10</v>
      </c>
    </row>
    <row r="142" spans="2:5" x14ac:dyDescent="0.25">
      <c r="B142" t="s">
        <v>3</v>
      </c>
      <c r="C142" t="s">
        <v>9</v>
      </c>
    </row>
    <row r="143" spans="2:5" x14ac:dyDescent="0.25">
      <c r="B143" t="s">
        <v>36</v>
      </c>
      <c r="C143" t="s">
        <v>55</v>
      </c>
    </row>
    <row r="145" spans="2:5" x14ac:dyDescent="0.25">
      <c r="B145" s="2" t="s">
        <v>38</v>
      </c>
      <c r="C145" s="2" t="s">
        <v>41</v>
      </c>
      <c r="D145" s="2" t="s">
        <v>54</v>
      </c>
      <c r="E145" s="2" t="s">
        <v>42</v>
      </c>
    </row>
    <row r="146" spans="2:5" x14ac:dyDescent="0.25">
      <c r="B146" t="s">
        <v>124</v>
      </c>
      <c r="C146">
        <v>78</v>
      </c>
      <c r="D146">
        <v>205</v>
      </c>
      <c r="E146" s="1">
        <f>C146/D146</f>
        <v>0.38048780487804879</v>
      </c>
    </row>
    <row r="147" spans="2:5" x14ac:dyDescent="0.25">
      <c r="B147" t="s">
        <v>125</v>
      </c>
      <c r="C147">
        <v>125</v>
      </c>
      <c r="D147">
        <v>205</v>
      </c>
      <c r="E147" s="1">
        <f t="shared" ref="E147:E153" si="9">C147/D147</f>
        <v>0.6097560975609756</v>
      </c>
    </row>
    <row r="148" spans="2:5" x14ac:dyDescent="0.25">
      <c r="B148" t="s">
        <v>73</v>
      </c>
      <c r="C148">
        <v>151</v>
      </c>
      <c r="D148">
        <v>205</v>
      </c>
      <c r="E148" s="1">
        <f t="shared" si="9"/>
        <v>0.73658536585365852</v>
      </c>
    </row>
    <row r="149" spans="2:5" x14ac:dyDescent="0.25">
      <c r="B149" t="s">
        <v>163</v>
      </c>
      <c r="C149">
        <v>164</v>
      </c>
      <c r="D149">
        <v>205</v>
      </c>
      <c r="E149" s="1">
        <f t="shared" si="9"/>
        <v>0.8</v>
      </c>
    </row>
    <row r="150" spans="2:5" x14ac:dyDescent="0.25">
      <c r="B150" t="s">
        <v>164</v>
      </c>
      <c r="C150">
        <v>197</v>
      </c>
      <c r="D150">
        <v>205</v>
      </c>
      <c r="E150" s="1">
        <f t="shared" si="9"/>
        <v>0.96097560975609753</v>
      </c>
    </row>
    <row r="151" spans="2:5" x14ac:dyDescent="0.25">
      <c r="B151" t="s">
        <v>129</v>
      </c>
      <c r="C151">
        <v>201</v>
      </c>
      <c r="D151">
        <v>205</v>
      </c>
      <c r="E151" s="1">
        <f t="shared" si="9"/>
        <v>0.98048780487804876</v>
      </c>
    </row>
    <row r="152" spans="2:5" x14ac:dyDescent="0.25">
      <c r="B152" t="s">
        <v>130</v>
      </c>
      <c r="C152">
        <v>203</v>
      </c>
      <c r="D152">
        <v>205</v>
      </c>
      <c r="E152" s="1">
        <f t="shared" si="9"/>
        <v>0.99024390243902438</v>
      </c>
    </row>
    <row r="153" spans="2:5" x14ac:dyDescent="0.25">
      <c r="B153" t="s">
        <v>131</v>
      </c>
      <c r="C153">
        <v>204</v>
      </c>
      <c r="D153">
        <v>205</v>
      </c>
      <c r="E153" s="1">
        <f t="shared" si="9"/>
        <v>0.99512195121951219</v>
      </c>
    </row>
    <row r="154" spans="2:5" x14ac:dyDescent="0.25">
      <c r="E154" s="1"/>
    </row>
    <row r="155" spans="2:5" x14ac:dyDescent="0.25">
      <c r="E155" s="1"/>
    </row>
    <row r="156" spans="2:5" x14ac:dyDescent="0.25">
      <c r="B156" t="s">
        <v>35</v>
      </c>
      <c r="C156" s="16">
        <v>11</v>
      </c>
    </row>
    <row r="157" spans="2:5" x14ac:dyDescent="0.25">
      <c r="B157" t="s">
        <v>3</v>
      </c>
      <c r="C157" t="s">
        <v>67</v>
      </c>
    </row>
    <row r="158" spans="2:5" x14ac:dyDescent="0.25">
      <c r="B158" t="s">
        <v>36</v>
      </c>
      <c r="C158" t="s">
        <v>55</v>
      </c>
    </row>
    <row r="160" spans="2:5" x14ac:dyDescent="0.25">
      <c r="B160" s="2" t="s">
        <v>38</v>
      </c>
      <c r="C160" s="2" t="s">
        <v>41</v>
      </c>
      <c r="D160" s="2" t="s">
        <v>54</v>
      </c>
      <c r="E160" s="2" t="s">
        <v>42</v>
      </c>
    </row>
    <row r="161" spans="2:5" x14ac:dyDescent="0.25">
      <c r="B161" t="s">
        <v>56</v>
      </c>
      <c r="C161">
        <v>11</v>
      </c>
      <c r="D161">
        <v>93</v>
      </c>
      <c r="E161" s="37">
        <f>C161/D161</f>
        <v>0.11827956989247312</v>
      </c>
    </row>
    <row r="162" spans="2:5" x14ac:dyDescent="0.25">
      <c r="B162" t="s">
        <v>39</v>
      </c>
      <c r="C162">
        <v>12</v>
      </c>
      <c r="D162">
        <v>93</v>
      </c>
      <c r="E162" s="37">
        <f t="shared" ref="E162:E165" si="10">C162/D162</f>
        <v>0.12903225806451613</v>
      </c>
    </row>
    <row r="163" spans="2:5" x14ac:dyDescent="0.25">
      <c r="B163" t="s">
        <v>124</v>
      </c>
      <c r="C163">
        <v>37</v>
      </c>
      <c r="D163">
        <v>93</v>
      </c>
      <c r="E163" s="1">
        <f t="shared" si="10"/>
        <v>0.39784946236559138</v>
      </c>
    </row>
    <row r="164" spans="2:5" x14ac:dyDescent="0.25">
      <c r="B164" t="s">
        <v>141</v>
      </c>
      <c r="C164">
        <v>52</v>
      </c>
      <c r="D164">
        <v>93</v>
      </c>
      <c r="E164" s="1">
        <f t="shared" si="10"/>
        <v>0.55913978494623651</v>
      </c>
    </row>
    <row r="165" spans="2:5" x14ac:dyDescent="0.25">
      <c r="B165" t="s">
        <v>73</v>
      </c>
      <c r="C165">
        <v>59</v>
      </c>
      <c r="D165">
        <v>93</v>
      </c>
      <c r="E165" s="1">
        <f t="shared" si="10"/>
        <v>0.63440860215053763</v>
      </c>
    </row>
    <row r="168" spans="2:5" x14ac:dyDescent="0.25">
      <c r="B168" t="s">
        <v>35</v>
      </c>
      <c r="C168" s="16">
        <v>12</v>
      </c>
    </row>
    <row r="169" spans="2:5" x14ac:dyDescent="0.25">
      <c r="B169" t="s">
        <v>3</v>
      </c>
      <c r="C169" t="s">
        <v>58</v>
      </c>
    </row>
    <row r="170" spans="2:5" x14ac:dyDescent="0.25">
      <c r="B170" t="s">
        <v>36</v>
      </c>
      <c r="C170" t="s">
        <v>55</v>
      </c>
    </row>
    <row r="172" spans="2:5" x14ac:dyDescent="0.25">
      <c r="B172" s="2" t="s">
        <v>38</v>
      </c>
      <c r="C172" s="2" t="s">
        <v>41</v>
      </c>
      <c r="D172" s="2" t="s">
        <v>54</v>
      </c>
      <c r="E172" s="2" t="s">
        <v>42</v>
      </c>
    </row>
    <row r="173" spans="2:5" x14ac:dyDescent="0.25">
      <c r="B173" t="s">
        <v>56</v>
      </c>
      <c r="C173">
        <v>23</v>
      </c>
      <c r="D173">
        <v>118</v>
      </c>
      <c r="E173" s="37">
        <f>C173/D173</f>
        <v>0.19491525423728814</v>
      </c>
    </row>
    <row r="174" spans="2:5" x14ac:dyDescent="0.25">
      <c r="B174" t="s">
        <v>148</v>
      </c>
      <c r="C174">
        <v>47</v>
      </c>
      <c r="D174">
        <v>118</v>
      </c>
      <c r="E174" s="1">
        <f t="shared" ref="E174:E181" si="11">C174/D174</f>
        <v>0.39830508474576271</v>
      </c>
    </row>
    <row r="175" spans="2:5" x14ac:dyDescent="0.25">
      <c r="B175" t="s">
        <v>124</v>
      </c>
      <c r="C175">
        <v>54</v>
      </c>
      <c r="D175">
        <v>118</v>
      </c>
      <c r="E175" s="1">
        <f t="shared" si="11"/>
        <v>0.4576271186440678</v>
      </c>
    </row>
    <row r="176" spans="2:5" x14ac:dyDescent="0.25">
      <c r="B176" t="s">
        <v>125</v>
      </c>
      <c r="C176">
        <v>86</v>
      </c>
      <c r="D176">
        <v>118</v>
      </c>
      <c r="E176" s="1">
        <f t="shared" si="11"/>
        <v>0.72881355932203384</v>
      </c>
    </row>
    <row r="177" spans="2:5" x14ac:dyDescent="0.25">
      <c r="B177" t="s">
        <v>73</v>
      </c>
      <c r="C177">
        <v>89</v>
      </c>
      <c r="D177">
        <v>118</v>
      </c>
      <c r="E177" s="1">
        <f t="shared" si="11"/>
        <v>0.75423728813559321</v>
      </c>
    </row>
    <row r="178" spans="2:5" x14ac:dyDescent="0.25">
      <c r="B178" t="s">
        <v>130</v>
      </c>
      <c r="C178">
        <v>108</v>
      </c>
      <c r="D178">
        <v>118</v>
      </c>
      <c r="E178" s="1">
        <f t="shared" si="11"/>
        <v>0.9152542372881356</v>
      </c>
    </row>
    <row r="179" spans="2:5" x14ac:dyDescent="0.25">
      <c r="B179" t="s">
        <v>149</v>
      </c>
      <c r="C179">
        <v>110</v>
      </c>
      <c r="D179">
        <v>118</v>
      </c>
      <c r="E179" s="1">
        <f t="shared" si="11"/>
        <v>0.93220338983050843</v>
      </c>
    </row>
    <row r="180" spans="2:5" x14ac:dyDescent="0.25">
      <c r="B180" t="s">
        <v>129</v>
      </c>
      <c r="C180">
        <v>114</v>
      </c>
      <c r="D180">
        <v>118</v>
      </c>
      <c r="E180" s="1">
        <f t="shared" si="11"/>
        <v>0.96610169491525422</v>
      </c>
    </row>
    <row r="181" spans="2:5" x14ac:dyDescent="0.25">
      <c r="B181" t="s">
        <v>131</v>
      </c>
      <c r="C181">
        <v>117</v>
      </c>
      <c r="D181">
        <v>118</v>
      </c>
      <c r="E181" s="1">
        <f t="shared" si="11"/>
        <v>0.99152542372881358</v>
      </c>
    </row>
    <row r="184" spans="2:5" x14ac:dyDescent="0.25">
      <c r="B184" t="s">
        <v>35</v>
      </c>
      <c r="C184" s="16">
        <v>13</v>
      </c>
    </row>
    <row r="185" spans="2:5" x14ac:dyDescent="0.25">
      <c r="B185" t="s">
        <v>3</v>
      </c>
      <c r="C185" t="s">
        <v>63</v>
      </c>
    </row>
    <row r="186" spans="2:5" x14ac:dyDescent="0.25">
      <c r="B186" t="s">
        <v>36</v>
      </c>
      <c r="C186" t="s">
        <v>37</v>
      </c>
    </row>
    <row r="188" spans="2:5" x14ac:dyDescent="0.25">
      <c r="B188" s="2" t="s">
        <v>38</v>
      </c>
      <c r="C188" s="2" t="s">
        <v>41</v>
      </c>
      <c r="D188" s="2" t="s">
        <v>54</v>
      </c>
      <c r="E188" s="2" t="s">
        <v>42</v>
      </c>
    </row>
    <row r="189" spans="2:5" x14ac:dyDescent="0.25">
      <c r="B189" t="s">
        <v>56</v>
      </c>
      <c r="C189">
        <v>21</v>
      </c>
      <c r="D189">
        <v>252</v>
      </c>
      <c r="E189" s="37">
        <f>C189/D189</f>
        <v>8.3333333333333329E-2</v>
      </c>
    </row>
    <row r="190" spans="2:5" x14ac:dyDescent="0.25">
      <c r="B190" t="s">
        <v>124</v>
      </c>
      <c r="C190">
        <v>25</v>
      </c>
      <c r="D190">
        <v>252</v>
      </c>
      <c r="E190" s="1">
        <f t="shared" ref="E190" si="12">C190/D190</f>
        <v>9.9206349206349201E-2</v>
      </c>
    </row>
    <row r="193" spans="2:5" x14ac:dyDescent="0.25">
      <c r="B193" t="s">
        <v>35</v>
      </c>
      <c r="C193" s="16">
        <v>14</v>
      </c>
    </row>
    <row r="194" spans="2:5" x14ac:dyDescent="0.25">
      <c r="B194" t="s">
        <v>3</v>
      </c>
      <c r="C194" t="s">
        <v>68</v>
      </c>
    </row>
    <row r="195" spans="2:5" x14ac:dyDescent="0.25">
      <c r="B195" t="s">
        <v>36</v>
      </c>
      <c r="C195" t="s">
        <v>55</v>
      </c>
    </row>
    <row r="197" spans="2:5" x14ac:dyDescent="0.25">
      <c r="B197" s="2" t="s">
        <v>38</v>
      </c>
      <c r="C197" s="2" t="s">
        <v>41</v>
      </c>
      <c r="D197" s="2" t="s">
        <v>54</v>
      </c>
      <c r="E197" s="2" t="s">
        <v>42</v>
      </c>
    </row>
    <row r="198" spans="2:5" x14ac:dyDescent="0.25">
      <c r="B198" t="s">
        <v>39</v>
      </c>
      <c r="C198">
        <v>19</v>
      </c>
      <c r="D198">
        <v>135</v>
      </c>
      <c r="E198" s="37">
        <f>C198/D198</f>
        <v>0.14074074074074075</v>
      </c>
    </row>
    <row r="199" spans="2:5" x14ac:dyDescent="0.25">
      <c r="B199" t="s">
        <v>148</v>
      </c>
      <c r="C199">
        <v>20</v>
      </c>
      <c r="D199">
        <v>135</v>
      </c>
      <c r="E199" s="1">
        <f t="shared" ref="E199:E202" si="13">C199/D199</f>
        <v>0.14814814814814814</v>
      </c>
    </row>
    <row r="200" spans="2:5" x14ac:dyDescent="0.25">
      <c r="B200" t="s">
        <v>128</v>
      </c>
      <c r="C200">
        <v>81</v>
      </c>
      <c r="D200">
        <v>135</v>
      </c>
      <c r="E200" s="1">
        <f t="shared" si="13"/>
        <v>0.6</v>
      </c>
    </row>
    <row r="201" spans="2:5" x14ac:dyDescent="0.25">
      <c r="B201" t="s">
        <v>73</v>
      </c>
      <c r="C201">
        <v>91</v>
      </c>
      <c r="D201">
        <v>135</v>
      </c>
      <c r="E201" s="1">
        <f t="shared" si="13"/>
        <v>0.67407407407407405</v>
      </c>
    </row>
    <row r="202" spans="2:5" x14ac:dyDescent="0.25">
      <c r="B202" t="s">
        <v>129</v>
      </c>
      <c r="C202">
        <v>123</v>
      </c>
      <c r="D202">
        <v>135</v>
      </c>
      <c r="E202" s="1">
        <f t="shared" si="13"/>
        <v>0.91111111111111109</v>
      </c>
    </row>
    <row r="203" spans="2:5" x14ac:dyDescent="0.25">
      <c r="E203" s="1"/>
    </row>
    <row r="205" spans="2:5" x14ac:dyDescent="0.25">
      <c r="B205" t="s">
        <v>35</v>
      </c>
      <c r="C205" s="16">
        <v>15</v>
      </c>
    </row>
    <row r="206" spans="2:5" x14ac:dyDescent="0.25">
      <c r="B206" t="s">
        <v>3</v>
      </c>
      <c r="C206" t="s">
        <v>10</v>
      </c>
    </row>
    <row r="207" spans="2:5" x14ac:dyDescent="0.25">
      <c r="B207" t="s">
        <v>36</v>
      </c>
      <c r="C207" t="s">
        <v>37</v>
      </c>
    </row>
    <row r="209" spans="2:5" x14ac:dyDescent="0.25">
      <c r="B209" s="2" t="s">
        <v>38</v>
      </c>
      <c r="C209" s="2" t="s">
        <v>41</v>
      </c>
      <c r="D209" s="2" t="s">
        <v>54</v>
      </c>
      <c r="E209" s="2" t="s">
        <v>42</v>
      </c>
    </row>
    <row r="210" spans="2:5" x14ac:dyDescent="0.25">
      <c r="B210" t="s">
        <v>56</v>
      </c>
      <c r="C210">
        <v>12</v>
      </c>
      <c r="D210">
        <v>103</v>
      </c>
      <c r="E210" s="37">
        <f>C210/D210</f>
        <v>0.11650485436893204</v>
      </c>
    </row>
    <row r="211" spans="2:5" x14ac:dyDescent="0.25">
      <c r="B211" t="s">
        <v>124</v>
      </c>
      <c r="C211">
        <v>16</v>
      </c>
      <c r="D211">
        <v>103</v>
      </c>
      <c r="E211" s="1">
        <f t="shared" ref="E211:E220" si="14">C211/D211</f>
        <v>0.1553398058252427</v>
      </c>
    </row>
    <row r="212" spans="2:5" x14ac:dyDescent="0.25">
      <c r="B212" t="s">
        <v>148</v>
      </c>
      <c r="C212">
        <v>26</v>
      </c>
      <c r="D212">
        <v>103</v>
      </c>
      <c r="E212" s="1">
        <f t="shared" si="14"/>
        <v>0.25242718446601942</v>
      </c>
    </row>
    <row r="213" spans="2:5" x14ac:dyDescent="0.25">
      <c r="B213" t="s">
        <v>141</v>
      </c>
      <c r="C213">
        <v>37</v>
      </c>
      <c r="D213">
        <v>103</v>
      </c>
      <c r="E213" s="1">
        <f t="shared" si="14"/>
        <v>0.35922330097087379</v>
      </c>
    </row>
    <row r="214" spans="2:5" x14ac:dyDescent="0.25">
      <c r="B214" t="s">
        <v>73</v>
      </c>
      <c r="C214">
        <v>39</v>
      </c>
      <c r="D214">
        <v>103</v>
      </c>
      <c r="E214" s="1">
        <f t="shared" si="14"/>
        <v>0.37864077669902912</v>
      </c>
    </row>
    <row r="215" spans="2:5" x14ac:dyDescent="0.25">
      <c r="B215" t="s">
        <v>125</v>
      </c>
      <c r="C215">
        <v>42</v>
      </c>
      <c r="D215">
        <v>103</v>
      </c>
      <c r="E215" s="1">
        <f t="shared" si="14"/>
        <v>0.40776699029126212</v>
      </c>
    </row>
    <row r="216" spans="2:5" x14ac:dyDescent="0.25">
      <c r="B216" t="s">
        <v>126</v>
      </c>
      <c r="C216">
        <v>48</v>
      </c>
      <c r="D216">
        <v>103</v>
      </c>
      <c r="E216" s="1">
        <f t="shared" si="14"/>
        <v>0.46601941747572817</v>
      </c>
    </row>
    <row r="217" spans="2:5" x14ac:dyDescent="0.25">
      <c r="B217" t="s">
        <v>128</v>
      </c>
      <c r="C217">
        <v>49</v>
      </c>
      <c r="D217">
        <v>103</v>
      </c>
      <c r="E217" s="1">
        <f t="shared" si="14"/>
        <v>0.47572815533980584</v>
      </c>
    </row>
    <row r="218" spans="2:5" x14ac:dyDescent="0.25">
      <c r="B218" t="s">
        <v>165</v>
      </c>
      <c r="C218">
        <v>72</v>
      </c>
      <c r="D218">
        <v>103</v>
      </c>
      <c r="E218" s="1">
        <f t="shared" si="14"/>
        <v>0.69902912621359226</v>
      </c>
    </row>
    <row r="219" spans="2:5" x14ac:dyDescent="0.25">
      <c r="B219" t="s">
        <v>130</v>
      </c>
      <c r="C219">
        <v>84</v>
      </c>
      <c r="D219">
        <v>103</v>
      </c>
      <c r="E219" s="1">
        <f t="shared" si="14"/>
        <v>0.81553398058252424</v>
      </c>
    </row>
    <row r="220" spans="2:5" x14ac:dyDescent="0.25">
      <c r="B220" t="s">
        <v>129</v>
      </c>
      <c r="C220">
        <v>94</v>
      </c>
      <c r="D220">
        <v>103</v>
      </c>
      <c r="E220" s="1">
        <f t="shared" si="14"/>
        <v>0.91262135922330101</v>
      </c>
    </row>
    <row r="223" spans="2:5" x14ac:dyDescent="0.25">
      <c r="B223" t="s">
        <v>35</v>
      </c>
      <c r="C223" s="16">
        <v>16</v>
      </c>
    </row>
    <row r="224" spans="2:5" x14ac:dyDescent="0.25">
      <c r="B224" t="s">
        <v>3</v>
      </c>
      <c r="C224" t="s">
        <v>166</v>
      </c>
    </row>
    <row r="225" spans="2:5" x14ac:dyDescent="0.25">
      <c r="B225" t="s">
        <v>36</v>
      </c>
      <c r="C225" t="s">
        <v>37</v>
      </c>
    </row>
    <row r="227" spans="2:5" x14ac:dyDescent="0.25">
      <c r="B227" t="s">
        <v>56</v>
      </c>
      <c r="C227">
        <v>17</v>
      </c>
      <c r="D227">
        <v>222</v>
      </c>
      <c r="E227" s="37">
        <f t="shared" ref="E227:E236" si="15">C227/D227</f>
        <v>7.6576576576576572E-2</v>
      </c>
    </row>
    <row r="228" spans="2:5" x14ac:dyDescent="0.25">
      <c r="B228" t="s">
        <v>142</v>
      </c>
      <c r="C228">
        <v>93</v>
      </c>
      <c r="D228">
        <v>222</v>
      </c>
      <c r="E228" s="1">
        <f t="shared" si="15"/>
        <v>0.41891891891891891</v>
      </c>
    </row>
    <row r="229" spans="2:5" x14ac:dyDescent="0.25">
      <c r="B229" t="s">
        <v>124</v>
      </c>
      <c r="C229">
        <v>97</v>
      </c>
      <c r="D229">
        <v>222</v>
      </c>
      <c r="E229" s="1">
        <f t="shared" si="15"/>
        <v>0.43693693693693691</v>
      </c>
    </row>
    <row r="230" spans="2:5" x14ac:dyDescent="0.25">
      <c r="B230" t="s">
        <v>141</v>
      </c>
      <c r="C230">
        <v>106</v>
      </c>
      <c r="D230">
        <v>222</v>
      </c>
      <c r="E230" s="1">
        <f t="shared" si="15"/>
        <v>0.47747747747747749</v>
      </c>
    </row>
    <row r="231" spans="2:5" x14ac:dyDescent="0.25">
      <c r="B231" t="s">
        <v>73</v>
      </c>
      <c r="C231">
        <v>124</v>
      </c>
      <c r="D231">
        <v>222</v>
      </c>
      <c r="E231" s="1">
        <f t="shared" si="15"/>
        <v>0.55855855855855852</v>
      </c>
    </row>
    <row r="232" spans="2:5" x14ac:dyDescent="0.25">
      <c r="B232" t="s">
        <v>126</v>
      </c>
      <c r="C232">
        <v>139</v>
      </c>
      <c r="D232">
        <v>222</v>
      </c>
      <c r="E232" s="1">
        <f t="shared" si="15"/>
        <v>0.62612612612612617</v>
      </c>
    </row>
    <row r="233" spans="2:5" x14ac:dyDescent="0.25">
      <c r="B233" t="s">
        <v>149</v>
      </c>
      <c r="C233">
        <v>178</v>
      </c>
      <c r="D233">
        <v>222</v>
      </c>
      <c r="E233" s="1">
        <f t="shared" si="15"/>
        <v>0.80180180180180183</v>
      </c>
    </row>
    <row r="234" spans="2:5" x14ac:dyDescent="0.25">
      <c r="B234" t="s">
        <v>163</v>
      </c>
      <c r="C234">
        <v>185</v>
      </c>
      <c r="D234">
        <v>222</v>
      </c>
      <c r="E234" s="1">
        <f t="shared" si="15"/>
        <v>0.83333333333333337</v>
      </c>
    </row>
    <row r="235" spans="2:5" x14ac:dyDescent="0.25">
      <c r="B235" t="s">
        <v>138</v>
      </c>
      <c r="C235">
        <v>187</v>
      </c>
      <c r="D235">
        <v>222</v>
      </c>
      <c r="E235" s="1">
        <f t="shared" si="15"/>
        <v>0.84234234234234229</v>
      </c>
    </row>
    <row r="236" spans="2:5" x14ac:dyDescent="0.25">
      <c r="B236" t="s">
        <v>130</v>
      </c>
      <c r="C236">
        <v>188</v>
      </c>
      <c r="D236">
        <v>222</v>
      </c>
      <c r="E236" s="1">
        <f t="shared" si="15"/>
        <v>0.84684684684684686</v>
      </c>
    </row>
    <row r="240" spans="2:5" x14ac:dyDescent="0.25">
      <c r="B240" t="s">
        <v>35</v>
      </c>
      <c r="C240" s="16">
        <v>17</v>
      </c>
    </row>
    <row r="241" spans="2:5" x14ac:dyDescent="0.25">
      <c r="B241" t="s">
        <v>3</v>
      </c>
      <c r="C241" t="s">
        <v>23</v>
      </c>
    </row>
    <row r="242" spans="2:5" x14ac:dyDescent="0.25">
      <c r="B242" t="s">
        <v>36</v>
      </c>
      <c r="C242" t="s">
        <v>55</v>
      </c>
    </row>
    <row r="244" spans="2:5" x14ac:dyDescent="0.25">
      <c r="B244" t="s">
        <v>56</v>
      </c>
      <c r="C244">
        <v>13</v>
      </c>
      <c r="D244">
        <v>121</v>
      </c>
      <c r="E244" s="37">
        <f t="shared" ref="E244:E254" si="16">C244/D244</f>
        <v>0.10743801652892562</v>
      </c>
    </row>
    <row r="245" spans="2:5" x14ac:dyDescent="0.25">
      <c r="B245" t="s">
        <v>39</v>
      </c>
      <c r="C245">
        <v>26</v>
      </c>
      <c r="D245">
        <v>121</v>
      </c>
      <c r="E245" s="37">
        <f t="shared" si="16"/>
        <v>0.21487603305785125</v>
      </c>
    </row>
    <row r="246" spans="2:5" x14ac:dyDescent="0.25">
      <c r="B246" t="s">
        <v>148</v>
      </c>
      <c r="C246">
        <v>31</v>
      </c>
      <c r="D246">
        <v>121</v>
      </c>
      <c r="E246" s="1">
        <f t="shared" si="16"/>
        <v>0.256198347107438</v>
      </c>
    </row>
    <row r="247" spans="2:5" x14ac:dyDescent="0.25">
      <c r="B247" t="s">
        <v>124</v>
      </c>
      <c r="C247">
        <v>38</v>
      </c>
      <c r="D247">
        <v>121</v>
      </c>
      <c r="E247" s="1">
        <f t="shared" si="16"/>
        <v>0.31404958677685951</v>
      </c>
    </row>
    <row r="248" spans="2:5" x14ac:dyDescent="0.25">
      <c r="B248" t="s">
        <v>142</v>
      </c>
      <c r="C248">
        <v>52</v>
      </c>
      <c r="D248">
        <v>121</v>
      </c>
      <c r="E248" s="1">
        <f t="shared" si="16"/>
        <v>0.42975206611570249</v>
      </c>
    </row>
    <row r="249" spans="2:5" x14ac:dyDescent="0.25">
      <c r="B249" t="s">
        <v>73</v>
      </c>
      <c r="C249">
        <v>63</v>
      </c>
      <c r="D249">
        <v>121</v>
      </c>
      <c r="E249" s="1">
        <f t="shared" si="16"/>
        <v>0.52066115702479343</v>
      </c>
    </row>
    <row r="250" spans="2:5" x14ac:dyDescent="0.25">
      <c r="B250" t="s">
        <v>128</v>
      </c>
      <c r="C250">
        <v>78</v>
      </c>
      <c r="D250">
        <v>121</v>
      </c>
      <c r="E250" s="1">
        <f t="shared" si="16"/>
        <v>0.64462809917355368</v>
      </c>
    </row>
    <row r="251" spans="2:5" x14ac:dyDescent="0.25">
      <c r="B251" t="s">
        <v>132</v>
      </c>
      <c r="C251">
        <v>92</v>
      </c>
      <c r="D251">
        <v>121</v>
      </c>
      <c r="E251" s="1">
        <f t="shared" si="16"/>
        <v>0.76033057851239672</v>
      </c>
    </row>
    <row r="252" spans="2:5" x14ac:dyDescent="0.25">
      <c r="B252" t="s">
        <v>138</v>
      </c>
      <c r="C252">
        <v>100</v>
      </c>
      <c r="D252">
        <v>121</v>
      </c>
      <c r="E252" s="1">
        <f t="shared" si="16"/>
        <v>0.82644628099173556</v>
      </c>
    </row>
    <row r="253" spans="2:5" x14ac:dyDescent="0.25">
      <c r="B253" t="s">
        <v>130</v>
      </c>
      <c r="C253">
        <v>104</v>
      </c>
      <c r="D253">
        <v>121</v>
      </c>
      <c r="E253" s="1">
        <f t="shared" si="16"/>
        <v>0.85950413223140498</v>
      </c>
    </row>
    <row r="254" spans="2:5" x14ac:dyDescent="0.25">
      <c r="B254" t="s">
        <v>129</v>
      </c>
      <c r="C254">
        <v>114</v>
      </c>
      <c r="D254">
        <v>121</v>
      </c>
      <c r="E254" s="1">
        <f t="shared" si="16"/>
        <v>0.94214876033057848</v>
      </c>
    </row>
    <row r="258" spans="2:5" x14ac:dyDescent="0.25">
      <c r="B258" t="s">
        <v>35</v>
      </c>
      <c r="C258" s="16">
        <v>18</v>
      </c>
    </row>
    <row r="259" spans="2:5" x14ac:dyDescent="0.25">
      <c r="B259" t="s">
        <v>3</v>
      </c>
      <c r="C259" t="s">
        <v>69</v>
      </c>
    </row>
    <row r="260" spans="2:5" x14ac:dyDescent="0.25">
      <c r="B260" t="s">
        <v>36</v>
      </c>
      <c r="C260" t="s">
        <v>55</v>
      </c>
    </row>
    <row r="262" spans="2:5" x14ac:dyDescent="0.25">
      <c r="B262" t="s">
        <v>39</v>
      </c>
      <c r="C262">
        <v>19</v>
      </c>
      <c r="D262">
        <v>206</v>
      </c>
      <c r="E262" s="37">
        <f t="shared" ref="E262:E269" si="17">C262/D262</f>
        <v>9.2233009708737865E-2</v>
      </c>
    </row>
    <row r="263" spans="2:5" x14ac:dyDescent="0.25">
      <c r="B263" t="s">
        <v>270</v>
      </c>
      <c r="C263">
        <v>40</v>
      </c>
      <c r="D263">
        <v>206</v>
      </c>
      <c r="E263" s="37">
        <f t="shared" si="17"/>
        <v>0.1941747572815534</v>
      </c>
    </row>
    <row r="264" spans="2:5" x14ac:dyDescent="0.25">
      <c r="B264" t="s">
        <v>124</v>
      </c>
      <c r="C264">
        <v>98</v>
      </c>
      <c r="D264">
        <v>206</v>
      </c>
      <c r="E264" s="1">
        <f t="shared" si="17"/>
        <v>0.47572815533980584</v>
      </c>
    </row>
    <row r="265" spans="2:5" x14ac:dyDescent="0.25">
      <c r="B265" t="s">
        <v>127</v>
      </c>
      <c r="C265">
        <v>116</v>
      </c>
      <c r="D265">
        <v>206</v>
      </c>
      <c r="E265" s="1">
        <f t="shared" si="17"/>
        <v>0.56310679611650483</v>
      </c>
    </row>
    <row r="266" spans="2:5" x14ac:dyDescent="0.25">
      <c r="B266" t="s">
        <v>128</v>
      </c>
      <c r="C266">
        <v>132</v>
      </c>
      <c r="D266">
        <v>206</v>
      </c>
      <c r="E266" s="1">
        <f t="shared" si="17"/>
        <v>0.64077669902912626</v>
      </c>
    </row>
    <row r="267" spans="2:5" x14ac:dyDescent="0.25">
      <c r="B267" t="s">
        <v>163</v>
      </c>
      <c r="C267">
        <v>170</v>
      </c>
      <c r="D267">
        <v>206</v>
      </c>
      <c r="E267" s="1">
        <f t="shared" si="17"/>
        <v>0.82524271844660191</v>
      </c>
    </row>
    <row r="268" spans="2:5" x14ac:dyDescent="0.25">
      <c r="B268" t="s">
        <v>132</v>
      </c>
      <c r="C268">
        <v>191</v>
      </c>
      <c r="D268">
        <v>206</v>
      </c>
      <c r="E268" s="1">
        <f t="shared" si="17"/>
        <v>0.92718446601941751</v>
      </c>
    </row>
    <row r="269" spans="2:5" x14ac:dyDescent="0.25">
      <c r="B269" t="s">
        <v>129</v>
      </c>
      <c r="C269">
        <v>200</v>
      </c>
      <c r="D269">
        <v>206</v>
      </c>
      <c r="E269" s="1">
        <f t="shared" si="17"/>
        <v>0.970873786407767</v>
      </c>
    </row>
    <row r="270" spans="2:5" x14ac:dyDescent="0.25">
      <c r="E270" s="1"/>
    </row>
    <row r="271" spans="2:5" x14ac:dyDescent="0.25">
      <c r="E271" s="1"/>
    </row>
    <row r="272" spans="2:5" x14ac:dyDescent="0.25">
      <c r="E272" s="1"/>
    </row>
    <row r="273" spans="2:5" x14ac:dyDescent="0.25">
      <c r="B273" t="s">
        <v>35</v>
      </c>
      <c r="C273" s="16">
        <v>19</v>
      </c>
    </row>
    <row r="274" spans="2:5" x14ac:dyDescent="0.25">
      <c r="B274" t="s">
        <v>3</v>
      </c>
      <c r="C274" t="s">
        <v>271</v>
      </c>
    </row>
    <row r="275" spans="2:5" x14ac:dyDescent="0.25">
      <c r="B275" t="s">
        <v>36</v>
      </c>
      <c r="C275" t="s">
        <v>55</v>
      </c>
    </row>
    <row r="277" spans="2:5" x14ac:dyDescent="0.25">
      <c r="B277" t="s">
        <v>56</v>
      </c>
      <c r="C277">
        <v>12</v>
      </c>
      <c r="D277">
        <v>49</v>
      </c>
      <c r="E277" s="1">
        <f t="shared" ref="E277:E280" si="18">C277/D277</f>
        <v>0.24489795918367346</v>
      </c>
    </row>
    <row r="278" spans="2:5" x14ac:dyDescent="0.25">
      <c r="B278" t="s">
        <v>124</v>
      </c>
      <c r="C278">
        <v>18</v>
      </c>
      <c r="D278">
        <v>49</v>
      </c>
      <c r="E278" s="1">
        <f t="shared" si="18"/>
        <v>0.36734693877551022</v>
      </c>
    </row>
    <row r="279" spans="2:5" x14ac:dyDescent="0.25">
      <c r="B279" t="s">
        <v>73</v>
      </c>
      <c r="C279">
        <v>42</v>
      </c>
      <c r="D279">
        <v>49</v>
      </c>
      <c r="E279" s="1">
        <f t="shared" si="18"/>
        <v>0.8571428571428571</v>
      </c>
    </row>
    <row r="280" spans="2:5" x14ac:dyDescent="0.25">
      <c r="B280" t="s">
        <v>272</v>
      </c>
      <c r="C280">
        <v>45</v>
      </c>
      <c r="D280">
        <v>49</v>
      </c>
      <c r="E280" s="1">
        <f t="shared" si="18"/>
        <v>0.91836734693877553</v>
      </c>
    </row>
    <row r="284" spans="2:5" x14ac:dyDescent="0.25">
      <c r="B284" t="s">
        <v>35</v>
      </c>
      <c r="C284" s="16">
        <v>20</v>
      </c>
    </row>
    <row r="285" spans="2:5" x14ac:dyDescent="0.25">
      <c r="B285" t="s">
        <v>3</v>
      </c>
      <c r="C285" t="s">
        <v>273</v>
      </c>
    </row>
    <row r="286" spans="2:5" x14ac:dyDescent="0.25">
      <c r="B286" t="s">
        <v>36</v>
      </c>
      <c r="C286" t="s">
        <v>37</v>
      </c>
    </row>
    <row r="288" spans="2:5" x14ac:dyDescent="0.25">
      <c r="B288" t="s">
        <v>56</v>
      </c>
      <c r="C288">
        <v>10</v>
      </c>
      <c r="D288">
        <v>239</v>
      </c>
      <c r="E288" s="37">
        <f t="shared" ref="E288:E298" si="19">C288/D288</f>
        <v>4.1841004184100417E-2</v>
      </c>
    </row>
    <row r="289" spans="2:5" x14ac:dyDescent="0.25">
      <c r="B289" t="s">
        <v>39</v>
      </c>
      <c r="C289">
        <v>11</v>
      </c>
      <c r="D289">
        <v>239</v>
      </c>
      <c r="E289" s="37">
        <f t="shared" si="19"/>
        <v>4.6025104602510462E-2</v>
      </c>
    </row>
    <row r="290" spans="2:5" x14ac:dyDescent="0.25">
      <c r="B290" t="s">
        <v>124</v>
      </c>
      <c r="C290">
        <v>31</v>
      </c>
      <c r="D290">
        <v>239</v>
      </c>
      <c r="E290" s="1">
        <f t="shared" si="19"/>
        <v>0.1297071129707113</v>
      </c>
    </row>
    <row r="291" spans="2:5" x14ac:dyDescent="0.25">
      <c r="B291" t="s">
        <v>274</v>
      </c>
      <c r="C291">
        <v>33</v>
      </c>
      <c r="D291">
        <v>239</v>
      </c>
      <c r="E291" s="1">
        <f t="shared" si="19"/>
        <v>0.13807531380753138</v>
      </c>
    </row>
    <row r="292" spans="2:5" x14ac:dyDescent="0.25">
      <c r="B292" t="s">
        <v>148</v>
      </c>
      <c r="C292">
        <v>35</v>
      </c>
      <c r="D292">
        <v>239</v>
      </c>
      <c r="E292" s="1">
        <f t="shared" si="19"/>
        <v>0.14644351464435146</v>
      </c>
    </row>
    <row r="293" spans="2:5" x14ac:dyDescent="0.25">
      <c r="B293" t="s">
        <v>73</v>
      </c>
      <c r="C293">
        <v>63</v>
      </c>
      <c r="D293">
        <v>239</v>
      </c>
      <c r="E293" s="1">
        <f t="shared" si="19"/>
        <v>0.26359832635983266</v>
      </c>
    </row>
    <row r="294" spans="2:5" x14ac:dyDescent="0.25">
      <c r="B294" t="s">
        <v>128</v>
      </c>
      <c r="C294">
        <v>94</v>
      </c>
      <c r="D294">
        <v>239</v>
      </c>
      <c r="E294" s="1">
        <f t="shared" si="19"/>
        <v>0.39330543933054396</v>
      </c>
    </row>
    <row r="295" spans="2:5" x14ac:dyDescent="0.25">
      <c r="B295" t="s">
        <v>163</v>
      </c>
      <c r="C295">
        <v>128</v>
      </c>
      <c r="D295">
        <v>239</v>
      </c>
      <c r="E295" s="1">
        <f t="shared" si="19"/>
        <v>0.53556485355648531</v>
      </c>
    </row>
    <row r="296" spans="2:5" x14ac:dyDescent="0.25">
      <c r="B296" t="s">
        <v>138</v>
      </c>
      <c r="C296">
        <v>131</v>
      </c>
      <c r="D296">
        <v>239</v>
      </c>
      <c r="E296" s="1">
        <f t="shared" si="19"/>
        <v>0.54811715481171552</v>
      </c>
    </row>
    <row r="297" spans="2:5" x14ac:dyDescent="0.25">
      <c r="B297" t="s">
        <v>129</v>
      </c>
      <c r="C297">
        <v>194</v>
      </c>
      <c r="D297">
        <v>239</v>
      </c>
      <c r="E297" s="1">
        <f t="shared" si="19"/>
        <v>0.81171548117154813</v>
      </c>
    </row>
    <row r="298" spans="2:5" x14ac:dyDescent="0.25">
      <c r="B298" t="s">
        <v>131</v>
      </c>
      <c r="C298">
        <v>228</v>
      </c>
      <c r="D298">
        <v>239</v>
      </c>
      <c r="E298" s="1">
        <f t="shared" si="19"/>
        <v>0.95397489539748959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74AC-2A1F-5844-B20F-E51BDCCDE4BF}">
  <dimension ref="B2:B104"/>
  <sheetViews>
    <sheetView topLeftCell="A71" workbookViewId="0">
      <selection activeCell="B2" sqref="B2:K104"/>
    </sheetView>
  </sheetViews>
  <sheetFormatPr defaultColWidth="11" defaultRowHeight="15.75" x14ac:dyDescent="0.25"/>
  <sheetData>
    <row r="2" spans="2:2" ht="18" x14ac:dyDescent="0.25">
      <c r="B2" s="52" t="s">
        <v>167</v>
      </c>
    </row>
    <row r="3" spans="2:2" ht="18" x14ac:dyDescent="0.25">
      <c r="B3" s="53" t="s">
        <v>168</v>
      </c>
    </row>
    <row r="4" spans="2:2" ht="18" x14ac:dyDescent="0.25">
      <c r="B4" s="53" t="s">
        <v>169</v>
      </c>
    </row>
    <row r="5" spans="2:2" ht="18" x14ac:dyDescent="0.25">
      <c r="B5" s="53" t="s">
        <v>170</v>
      </c>
    </row>
    <row r="6" spans="2:2" ht="18" x14ac:dyDescent="0.25">
      <c r="B6" s="53" t="s">
        <v>171</v>
      </c>
    </row>
    <row r="7" spans="2:2" ht="18" x14ac:dyDescent="0.25">
      <c r="B7" s="53" t="s">
        <v>172</v>
      </c>
    </row>
    <row r="8" spans="2:2" ht="18" x14ac:dyDescent="0.25">
      <c r="B8" s="53" t="s">
        <v>173</v>
      </c>
    </row>
    <row r="9" spans="2:2" ht="18" x14ac:dyDescent="0.25">
      <c r="B9" s="53" t="s">
        <v>174</v>
      </c>
    </row>
    <row r="10" spans="2:2" ht="18" x14ac:dyDescent="0.25">
      <c r="B10" s="53" t="s">
        <v>175</v>
      </c>
    </row>
    <row r="11" spans="2:2" ht="18" x14ac:dyDescent="0.25">
      <c r="B11" s="53" t="s">
        <v>176</v>
      </c>
    </row>
    <row r="12" spans="2:2" ht="18" x14ac:dyDescent="0.25">
      <c r="B12" s="53" t="s">
        <v>177</v>
      </c>
    </row>
    <row r="13" spans="2:2" ht="18" x14ac:dyDescent="0.25">
      <c r="B13" s="53" t="s">
        <v>178</v>
      </c>
    </row>
    <row r="14" spans="2:2" ht="18" x14ac:dyDescent="0.25">
      <c r="B14" s="53" t="s">
        <v>179</v>
      </c>
    </row>
    <row r="15" spans="2:2" ht="18" x14ac:dyDescent="0.25">
      <c r="B15" s="53" t="s">
        <v>180</v>
      </c>
    </row>
    <row r="16" spans="2:2" ht="18" x14ac:dyDescent="0.25">
      <c r="B16" s="53" t="s">
        <v>181</v>
      </c>
    </row>
    <row r="17" spans="2:2" ht="18" x14ac:dyDescent="0.25">
      <c r="B17" s="53" t="s">
        <v>182</v>
      </c>
    </row>
    <row r="18" spans="2:2" ht="18" x14ac:dyDescent="0.25">
      <c r="B18" s="53" t="s">
        <v>183</v>
      </c>
    </row>
    <row r="19" spans="2:2" ht="18" x14ac:dyDescent="0.25">
      <c r="B19" s="53" t="s">
        <v>184</v>
      </c>
    </row>
    <row r="20" spans="2:2" ht="18" x14ac:dyDescent="0.25">
      <c r="B20" s="53" t="s">
        <v>185</v>
      </c>
    </row>
    <row r="21" spans="2:2" ht="18" x14ac:dyDescent="0.25">
      <c r="B21" s="53" t="s">
        <v>186</v>
      </c>
    </row>
    <row r="22" spans="2:2" ht="18" x14ac:dyDescent="0.25">
      <c r="B22" s="53" t="s">
        <v>187</v>
      </c>
    </row>
    <row r="23" spans="2:2" ht="18" x14ac:dyDescent="0.25">
      <c r="B23" s="53" t="s">
        <v>188</v>
      </c>
    </row>
    <row r="24" spans="2:2" ht="18" x14ac:dyDescent="0.25">
      <c r="B24" s="53" t="s">
        <v>189</v>
      </c>
    </row>
    <row r="25" spans="2:2" ht="18" x14ac:dyDescent="0.25">
      <c r="B25" s="53" t="s">
        <v>190</v>
      </c>
    </row>
    <row r="26" spans="2:2" ht="18" x14ac:dyDescent="0.25">
      <c r="B26" s="53" t="s">
        <v>191</v>
      </c>
    </row>
    <row r="27" spans="2:2" ht="18" x14ac:dyDescent="0.25">
      <c r="B27" s="53" t="s">
        <v>192</v>
      </c>
    </row>
    <row r="28" spans="2:2" ht="18" x14ac:dyDescent="0.25">
      <c r="B28" s="53" t="s">
        <v>193</v>
      </c>
    </row>
    <row r="29" spans="2:2" ht="18" x14ac:dyDescent="0.25">
      <c r="B29" s="53" t="s">
        <v>194</v>
      </c>
    </row>
    <row r="30" spans="2:2" ht="18" x14ac:dyDescent="0.25">
      <c r="B30" s="53" t="s">
        <v>195</v>
      </c>
    </row>
    <row r="31" spans="2:2" ht="18" x14ac:dyDescent="0.25">
      <c r="B31" s="53" t="s">
        <v>196</v>
      </c>
    </row>
    <row r="32" spans="2:2" ht="18" x14ac:dyDescent="0.25">
      <c r="B32" s="53" t="s">
        <v>197</v>
      </c>
    </row>
    <row r="33" spans="2:2" ht="18" x14ac:dyDescent="0.25">
      <c r="B33" s="53" t="s">
        <v>198</v>
      </c>
    </row>
    <row r="34" spans="2:2" ht="18" x14ac:dyDescent="0.25">
      <c r="B34" s="53" t="s">
        <v>199</v>
      </c>
    </row>
    <row r="35" spans="2:2" ht="18" x14ac:dyDescent="0.25">
      <c r="B35" s="53" t="s">
        <v>200</v>
      </c>
    </row>
    <row r="36" spans="2:2" ht="18" x14ac:dyDescent="0.25">
      <c r="B36" s="53" t="s">
        <v>201</v>
      </c>
    </row>
    <row r="37" spans="2:2" ht="18" x14ac:dyDescent="0.25">
      <c r="B37" s="53" t="s">
        <v>202</v>
      </c>
    </row>
    <row r="38" spans="2:2" ht="18" x14ac:dyDescent="0.25">
      <c r="B38" s="53" t="s">
        <v>203</v>
      </c>
    </row>
    <row r="39" spans="2:2" ht="18" x14ac:dyDescent="0.25">
      <c r="B39" s="53" t="s">
        <v>204</v>
      </c>
    </row>
    <row r="40" spans="2:2" ht="18" x14ac:dyDescent="0.25">
      <c r="B40" s="53" t="s">
        <v>205</v>
      </c>
    </row>
    <row r="41" spans="2:2" ht="18" x14ac:dyDescent="0.25">
      <c r="B41" s="53" t="s">
        <v>206</v>
      </c>
    </row>
    <row r="42" spans="2:2" ht="18" x14ac:dyDescent="0.25">
      <c r="B42" s="53" t="s">
        <v>207</v>
      </c>
    </row>
    <row r="43" spans="2:2" ht="18" x14ac:dyDescent="0.25">
      <c r="B43" s="53" t="s">
        <v>208</v>
      </c>
    </row>
    <row r="44" spans="2:2" ht="18" x14ac:dyDescent="0.25">
      <c r="B44" s="53" t="s">
        <v>209</v>
      </c>
    </row>
    <row r="45" spans="2:2" ht="18" x14ac:dyDescent="0.25">
      <c r="B45" s="53" t="s">
        <v>210</v>
      </c>
    </row>
    <row r="46" spans="2:2" ht="18" x14ac:dyDescent="0.25">
      <c r="B46" s="53" t="s">
        <v>211</v>
      </c>
    </row>
    <row r="47" spans="2:2" ht="18" x14ac:dyDescent="0.25">
      <c r="B47" s="53" t="s">
        <v>212</v>
      </c>
    </row>
    <row r="48" spans="2:2" ht="18" x14ac:dyDescent="0.25">
      <c r="B48" s="53" t="s">
        <v>213</v>
      </c>
    </row>
    <row r="49" spans="2:2" ht="18" x14ac:dyDescent="0.25">
      <c r="B49" s="53" t="s">
        <v>214</v>
      </c>
    </row>
    <row r="50" spans="2:2" ht="18" x14ac:dyDescent="0.25">
      <c r="B50" s="53" t="s">
        <v>215</v>
      </c>
    </row>
    <row r="51" spans="2:2" ht="18" x14ac:dyDescent="0.25">
      <c r="B51" s="53" t="s">
        <v>216</v>
      </c>
    </row>
    <row r="52" spans="2:2" ht="18" x14ac:dyDescent="0.25">
      <c r="B52" s="53" t="s">
        <v>217</v>
      </c>
    </row>
    <row r="53" spans="2:2" ht="18" x14ac:dyDescent="0.25">
      <c r="B53" s="53" t="s">
        <v>218</v>
      </c>
    </row>
    <row r="54" spans="2:2" ht="18" x14ac:dyDescent="0.25">
      <c r="B54" s="53" t="s">
        <v>219</v>
      </c>
    </row>
    <row r="55" spans="2:2" ht="18" x14ac:dyDescent="0.25">
      <c r="B55" s="53" t="s">
        <v>220</v>
      </c>
    </row>
    <row r="56" spans="2:2" ht="18" x14ac:dyDescent="0.25">
      <c r="B56" s="53" t="s">
        <v>221</v>
      </c>
    </row>
    <row r="57" spans="2:2" ht="18" x14ac:dyDescent="0.25">
      <c r="B57" s="53" t="s">
        <v>222</v>
      </c>
    </row>
    <row r="58" spans="2:2" ht="18" x14ac:dyDescent="0.25">
      <c r="B58" s="53" t="s">
        <v>223</v>
      </c>
    </row>
    <row r="59" spans="2:2" ht="18" x14ac:dyDescent="0.25">
      <c r="B59" s="53" t="s">
        <v>224</v>
      </c>
    </row>
    <row r="60" spans="2:2" ht="18" x14ac:dyDescent="0.25">
      <c r="B60" s="53" t="s">
        <v>225</v>
      </c>
    </row>
    <row r="61" spans="2:2" ht="18" x14ac:dyDescent="0.25">
      <c r="B61" s="53" t="s">
        <v>226</v>
      </c>
    </row>
    <row r="62" spans="2:2" ht="18" x14ac:dyDescent="0.25">
      <c r="B62" s="53" t="s">
        <v>227</v>
      </c>
    </row>
    <row r="63" spans="2:2" ht="18" x14ac:dyDescent="0.25">
      <c r="B63" s="53" t="s">
        <v>228</v>
      </c>
    </row>
    <row r="64" spans="2:2" ht="18" x14ac:dyDescent="0.25">
      <c r="B64" s="53" t="s">
        <v>229</v>
      </c>
    </row>
    <row r="65" spans="2:2" ht="18" x14ac:dyDescent="0.25">
      <c r="B65" s="53" t="s">
        <v>230</v>
      </c>
    </row>
    <row r="66" spans="2:2" ht="18" x14ac:dyDescent="0.25">
      <c r="B66" s="53" t="s">
        <v>231</v>
      </c>
    </row>
    <row r="67" spans="2:2" ht="18" x14ac:dyDescent="0.25">
      <c r="B67" s="53" t="s">
        <v>232</v>
      </c>
    </row>
    <row r="68" spans="2:2" ht="18" x14ac:dyDescent="0.25">
      <c r="B68" s="53" t="s">
        <v>233</v>
      </c>
    </row>
    <row r="69" spans="2:2" ht="18" x14ac:dyDescent="0.25">
      <c r="B69" s="53" t="s">
        <v>234</v>
      </c>
    </row>
    <row r="70" spans="2:2" ht="18" x14ac:dyDescent="0.25">
      <c r="B70" s="53" t="s">
        <v>235</v>
      </c>
    </row>
    <row r="71" spans="2:2" ht="18" x14ac:dyDescent="0.25">
      <c r="B71" s="53" t="s">
        <v>236</v>
      </c>
    </row>
    <row r="72" spans="2:2" ht="18" x14ac:dyDescent="0.25">
      <c r="B72" s="53" t="s">
        <v>237</v>
      </c>
    </row>
    <row r="73" spans="2:2" ht="18" x14ac:dyDescent="0.25">
      <c r="B73" s="53" t="s">
        <v>238</v>
      </c>
    </row>
    <row r="74" spans="2:2" ht="18" x14ac:dyDescent="0.25">
      <c r="B74" s="53" t="s">
        <v>239</v>
      </c>
    </row>
    <row r="75" spans="2:2" ht="18" x14ac:dyDescent="0.25">
      <c r="B75" s="53" t="s">
        <v>240</v>
      </c>
    </row>
    <row r="76" spans="2:2" ht="18" x14ac:dyDescent="0.25">
      <c r="B76" s="53" t="s">
        <v>241</v>
      </c>
    </row>
    <row r="77" spans="2:2" ht="18" x14ac:dyDescent="0.25">
      <c r="B77" s="53" t="s">
        <v>242</v>
      </c>
    </row>
    <row r="78" spans="2:2" ht="18" x14ac:dyDescent="0.25">
      <c r="B78" s="53" t="s">
        <v>243</v>
      </c>
    </row>
    <row r="79" spans="2:2" ht="18" x14ac:dyDescent="0.25">
      <c r="B79" s="53" t="s">
        <v>244</v>
      </c>
    </row>
    <row r="80" spans="2:2" ht="18" x14ac:dyDescent="0.25">
      <c r="B80" s="53" t="s">
        <v>245</v>
      </c>
    </row>
    <row r="81" spans="2:2" ht="18" x14ac:dyDescent="0.25">
      <c r="B81" s="53" t="s">
        <v>246</v>
      </c>
    </row>
    <row r="82" spans="2:2" ht="18" x14ac:dyDescent="0.25">
      <c r="B82" s="53" t="s">
        <v>247</v>
      </c>
    </row>
    <row r="83" spans="2:2" ht="18" x14ac:dyDescent="0.25">
      <c r="B83" s="53" t="s">
        <v>248</v>
      </c>
    </row>
    <row r="84" spans="2:2" ht="18" x14ac:dyDescent="0.25">
      <c r="B84" s="53" t="s">
        <v>249</v>
      </c>
    </row>
    <row r="85" spans="2:2" ht="18" x14ac:dyDescent="0.25">
      <c r="B85" s="53" t="s">
        <v>250</v>
      </c>
    </row>
    <row r="86" spans="2:2" ht="18" x14ac:dyDescent="0.25">
      <c r="B86" s="53" t="s">
        <v>251</v>
      </c>
    </row>
    <row r="87" spans="2:2" ht="18" x14ac:dyDescent="0.25">
      <c r="B87" s="53" t="s">
        <v>252</v>
      </c>
    </row>
    <row r="88" spans="2:2" ht="18" x14ac:dyDescent="0.25">
      <c r="B88" s="53" t="s">
        <v>253</v>
      </c>
    </row>
    <row r="89" spans="2:2" ht="18" x14ac:dyDescent="0.25">
      <c r="B89" s="53" t="s">
        <v>254</v>
      </c>
    </row>
    <row r="90" spans="2:2" ht="18" x14ac:dyDescent="0.25">
      <c r="B90" s="53" t="s">
        <v>255</v>
      </c>
    </row>
    <row r="91" spans="2:2" ht="18" x14ac:dyDescent="0.25">
      <c r="B91" s="53" t="s">
        <v>256</v>
      </c>
    </row>
    <row r="92" spans="2:2" ht="18" x14ac:dyDescent="0.25">
      <c r="B92" s="53" t="s">
        <v>257</v>
      </c>
    </row>
    <row r="93" spans="2:2" ht="18" x14ac:dyDescent="0.25">
      <c r="B93" s="53" t="s">
        <v>258</v>
      </c>
    </row>
    <row r="94" spans="2:2" ht="18" x14ac:dyDescent="0.25">
      <c r="B94" s="53" t="s">
        <v>259</v>
      </c>
    </row>
    <row r="95" spans="2:2" ht="18" x14ac:dyDescent="0.25">
      <c r="B95" s="53" t="s">
        <v>260</v>
      </c>
    </row>
    <row r="96" spans="2:2" ht="18" x14ac:dyDescent="0.25">
      <c r="B96" s="53" t="s">
        <v>261</v>
      </c>
    </row>
    <row r="97" spans="2:2" ht="18" x14ac:dyDescent="0.25">
      <c r="B97" s="53" t="s">
        <v>262</v>
      </c>
    </row>
    <row r="98" spans="2:2" ht="18" x14ac:dyDescent="0.25">
      <c r="B98" s="53" t="s">
        <v>263</v>
      </c>
    </row>
    <row r="99" spans="2:2" ht="18" x14ac:dyDescent="0.25">
      <c r="B99" s="53" t="s">
        <v>264</v>
      </c>
    </row>
    <row r="100" spans="2:2" ht="18" x14ac:dyDescent="0.25">
      <c r="B100" s="53" t="s">
        <v>265</v>
      </c>
    </row>
    <row r="101" spans="2:2" ht="18" x14ac:dyDescent="0.25">
      <c r="B101" s="53" t="s">
        <v>266</v>
      </c>
    </row>
    <row r="102" spans="2:2" ht="18" x14ac:dyDescent="0.25">
      <c r="B102" s="53" t="s">
        <v>267</v>
      </c>
    </row>
    <row r="103" spans="2:2" ht="18" x14ac:dyDescent="0.25">
      <c r="B103" s="53" t="s">
        <v>268</v>
      </c>
    </row>
    <row r="104" spans="2:2" ht="18" x14ac:dyDescent="0.25">
      <c r="B104" s="53" t="s">
        <v>269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</vt:lpstr>
      <vt:lpstr>Races 2023</vt:lpstr>
      <vt:lpstr>Results 2023</vt:lpstr>
      <vt:lpstr>Sheet1</vt:lpstr>
      <vt:lpstr>'Races 2023'!Print_Area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Emma Wright</cp:lastModifiedBy>
  <cp:lastPrinted>2023-07-31T14:58:37Z</cp:lastPrinted>
  <dcterms:created xsi:type="dcterms:W3CDTF">2021-11-22T17:53:13Z</dcterms:created>
  <dcterms:modified xsi:type="dcterms:W3CDTF">2024-01-19T09:11:35Z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7122bf-0481-40fd-a8a1-34ccb616da00_Enabled">
    <vt:lpwstr>true</vt:lpwstr>
  </property>
  <property fmtid="{D5CDD505-2E9C-101B-9397-08002B2CF9AE}" pid="3" name="MSIP_Label_dc7122bf-0481-40fd-a8a1-34ccb616da00_SetDate">
    <vt:lpwstr>2023-02-20T12:59:46Z</vt:lpwstr>
  </property>
  <property fmtid="{D5CDD505-2E9C-101B-9397-08002B2CF9AE}" pid="4" name="MSIP_Label_dc7122bf-0481-40fd-a8a1-34ccb616da00_Method">
    <vt:lpwstr>Privileged</vt:lpwstr>
  </property>
  <property fmtid="{D5CDD505-2E9C-101B-9397-08002B2CF9AE}" pid="5" name="MSIP_Label_dc7122bf-0481-40fd-a8a1-34ccb616da00_Name">
    <vt:lpwstr>OFFICIAL - NO MARKING</vt:lpwstr>
  </property>
  <property fmtid="{D5CDD505-2E9C-101B-9397-08002B2CF9AE}" pid="6" name="MSIP_Label_dc7122bf-0481-40fd-a8a1-34ccb616da00_SiteId">
    <vt:lpwstr>c22cc3e1-5d7f-4f4d-be03-d5a158cc9409</vt:lpwstr>
  </property>
  <property fmtid="{D5CDD505-2E9C-101B-9397-08002B2CF9AE}" pid="7" name="MSIP_Label_dc7122bf-0481-40fd-a8a1-34ccb616da00_ActionId">
    <vt:lpwstr>3f9f6c29-c477-4cb6-9446-fb012e2dab73</vt:lpwstr>
  </property>
  <property fmtid="{D5CDD505-2E9C-101B-9397-08002B2CF9AE}" pid="8" name="MSIP_Label_dc7122bf-0481-40fd-a8a1-34ccb616da00_ContentBits">
    <vt:lpwstr>0</vt:lpwstr>
  </property>
</Properties>
</file>